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gatefaygate-my.sharepoint.com/personal/clerk_colgatefaygate_com/Documents/Documents/Parish Council Business from 2017-18 onwards/Finance/25-26/Budget v Expenditure/"/>
    </mc:Choice>
  </mc:AlternateContent>
  <xr:revisionPtr revIDLastSave="60" documentId="8_{B06F94D1-A9DA-4093-A6E3-42F95F2F3A02}" xr6:coauthVersionLast="47" xr6:coauthVersionMax="47" xr10:uidLastSave="{2CD3B81F-2571-4F89-8180-720774899BBC}"/>
  <bookViews>
    <workbookView xWindow="-110" yWindow="-110" windowWidth="19420" windowHeight="10300" activeTab="1" xr2:uid="{00000000-000D-0000-FFFF-FFFF00000000}"/>
  </bookViews>
  <sheets>
    <sheet name="Qtr1 Budget vs YTD" sheetId="5" r:id="rId1"/>
    <sheet name="Qtr2 Budget vs YTD" sheetId="6" r:id="rId2"/>
    <sheet name="Qtr3 Budget vs YTD" sheetId="7" r:id="rId3"/>
    <sheet name="Qtr4 Budget vs YTD" sheetId="8" r:id="rId4"/>
    <sheet name="breakdown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5" l="1"/>
  <c r="G54" i="5" s="1"/>
  <c r="G40" i="5"/>
  <c r="D40" i="5"/>
  <c r="D14" i="5"/>
  <c r="D27" i="7"/>
  <c r="D28" i="7"/>
  <c r="N13" i="8"/>
  <c r="J9" i="7"/>
  <c r="K9" i="8" s="1"/>
  <c r="J10" i="7"/>
  <c r="K10" i="8" s="1"/>
  <c r="J11" i="7"/>
  <c r="J12" i="7"/>
  <c r="K12" i="8" s="1"/>
  <c r="J13" i="7"/>
  <c r="L13" i="7" s="1"/>
  <c r="K11" i="8"/>
  <c r="K23" i="8"/>
  <c r="K24" i="8"/>
  <c r="K25" i="8"/>
  <c r="K26" i="8"/>
  <c r="K27" i="8"/>
  <c r="K28" i="8"/>
  <c r="K29" i="8"/>
  <c r="K30" i="8"/>
  <c r="K32" i="8"/>
  <c r="K33" i="8"/>
  <c r="K34" i="8"/>
  <c r="K35" i="8"/>
  <c r="K36" i="8"/>
  <c r="K37" i="8"/>
  <c r="K38" i="8"/>
  <c r="K39" i="8"/>
  <c r="J19" i="7"/>
  <c r="K19" i="8" s="1"/>
  <c r="J20" i="7"/>
  <c r="K20" i="8" s="1"/>
  <c r="J21" i="7"/>
  <c r="K21" i="8" s="1"/>
  <c r="J22" i="7"/>
  <c r="K22" i="8" s="1"/>
  <c r="J23" i="7"/>
  <c r="J24" i="7"/>
  <c r="J25" i="7"/>
  <c r="J26" i="7"/>
  <c r="J27" i="7"/>
  <c r="J28" i="7"/>
  <c r="J29" i="7"/>
  <c r="J30" i="7"/>
  <c r="J31" i="7"/>
  <c r="K31" i="8" s="1"/>
  <c r="J32" i="7"/>
  <c r="J33" i="7"/>
  <c r="J34" i="7"/>
  <c r="J35" i="7"/>
  <c r="J36" i="7"/>
  <c r="J37" i="7"/>
  <c r="J38" i="7"/>
  <c r="J39" i="7"/>
  <c r="H42" i="6"/>
  <c r="H43" i="6"/>
  <c r="H44" i="6"/>
  <c r="H45" i="6"/>
  <c r="I42" i="6"/>
  <c r="I14" i="6"/>
  <c r="D33" i="7"/>
  <c r="D34" i="7"/>
  <c r="D35" i="7"/>
  <c r="D36" i="7"/>
  <c r="D37" i="7"/>
  <c r="D38" i="7"/>
  <c r="K14" i="8" l="1"/>
  <c r="C29" i="6"/>
  <c r="H36" i="6" l="1"/>
  <c r="H37" i="6"/>
  <c r="H38" i="6"/>
  <c r="H39" i="6"/>
  <c r="H41" i="6"/>
  <c r="H46" i="6"/>
  <c r="H47" i="6"/>
  <c r="H48" i="6"/>
  <c r="H49" i="6"/>
  <c r="H50" i="6"/>
  <c r="H9" i="6"/>
  <c r="H10" i="6"/>
  <c r="H11" i="6"/>
  <c r="H12" i="6"/>
  <c r="H13" i="6"/>
  <c r="J13" i="6" s="1"/>
  <c r="H15" i="6"/>
  <c r="H16" i="6"/>
  <c r="H17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40" i="6"/>
  <c r="E39" i="5"/>
  <c r="C18" i="8"/>
  <c r="C19" i="8"/>
  <c r="C20" i="8"/>
  <c r="C21" i="8"/>
  <c r="C22" i="8"/>
  <c r="C23" i="8"/>
  <c r="C24" i="8"/>
  <c r="C25" i="8"/>
  <c r="C26" i="8"/>
  <c r="C28" i="8"/>
  <c r="C29" i="8"/>
  <c r="C30" i="8"/>
  <c r="C31" i="8"/>
  <c r="C32" i="8"/>
  <c r="C33" i="8"/>
  <c r="C34" i="8"/>
  <c r="C35" i="8"/>
  <c r="C36" i="8"/>
  <c r="C37" i="8"/>
  <c r="C38" i="8"/>
  <c r="I36" i="7" l="1"/>
  <c r="C35" i="7"/>
  <c r="C36" i="7"/>
  <c r="G36" i="7" s="1"/>
  <c r="L36" i="7" l="1"/>
  <c r="E32" i="5" l="1"/>
  <c r="D10" i="7"/>
  <c r="D10" i="8" s="1"/>
  <c r="D11" i="7"/>
  <c r="D11" i="8" s="1"/>
  <c r="D12" i="7"/>
  <c r="D12" i="8" s="1"/>
  <c r="E36" i="5"/>
  <c r="H14" i="6" l="1"/>
  <c r="E50" i="8"/>
  <c r="L32" i="8"/>
  <c r="N46" i="8" l="1"/>
  <c r="E57" i="7"/>
  <c r="N42" i="8"/>
  <c r="N44" i="8"/>
  <c r="N45" i="8"/>
  <c r="L44" i="7"/>
  <c r="H51" i="6"/>
  <c r="D52" i="8"/>
  <c r="C52" i="8"/>
  <c r="C48" i="8"/>
  <c r="E31" i="8"/>
  <c r="E51" i="8"/>
  <c r="E52" i="8"/>
  <c r="E33" i="8"/>
  <c r="E34" i="8"/>
  <c r="E35" i="8"/>
  <c r="J50" i="7"/>
  <c r="I51" i="6"/>
  <c r="E38" i="5"/>
  <c r="J8" i="7"/>
  <c r="D51" i="7"/>
  <c r="D52" i="7"/>
  <c r="D53" i="7"/>
  <c r="D54" i="7"/>
  <c r="E55" i="7"/>
  <c r="C55" i="7"/>
  <c r="I19" i="7"/>
  <c r="J18" i="6"/>
  <c r="I9" i="7"/>
  <c r="J9" i="8" s="1"/>
  <c r="I10" i="7"/>
  <c r="I11" i="7"/>
  <c r="J11" i="8" s="1"/>
  <c r="I12" i="7"/>
  <c r="H8" i="6"/>
  <c r="I8" i="7" s="1"/>
  <c r="D9" i="7"/>
  <c r="D9" i="8" s="1"/>
  <c r="D18" i="7"/>
  <c r="D19" i="7"/>
  <c r="D20" i="7"/>
  <c r="D21" i="7"/>
  <c r="D22" i="7"/>
  <c r="D23" i="7"/>
  <c r="D24" i="7"/>
  <c r="D25" i="7"/>
  <c r="D26" i="7"/>
  <c r="D29" i="7"/>
  <c r="D30" i="7"/>
  <c r="D31" i="7"/>
  <c r="D32" i="7"/>
  <c r="D50" i="7"/>
  <c r="C9" i="7"/>
  <c r="C9" i="8" s="1"/>
  <c r="C10" i="7"/>
  <c r="C10" i="8" s="1"/>
  <c r="C11" i="7"/>
  <c r="C11" i="8" s="1"/>
  <c r="C12" i="7"/>
  <c r="C12" i="8" s="1"/>
  <c r="C8" i="7"/>
  <c r="C8" i="8" s="1"/>
  <c r="C51" i="7"/>
  <c r="C52" i="7"/>
  <c r="C53" i="7"/>
  <c r="C50" i="7"/>
  <c r="C37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18" i="7"/>
  <c r="L8" i="7" l="1"/>
  <c r="G24" i="7"/>
  <c r="L12" i="7"/>
  <c r="G33" i="7"/>
  <c r="J14" i="7"/>
  <c r="G27" i="7"/>
  <c r="C57" i="7"/>
  <c r="N47" i="8"/>
  <c r="I14" i="7"/>
  <c r="L11" i="7"/>
  <c r="L10" i="7"/>
  <c r="L9" i="7"/>
  <c r="G10" i="7"/>
  <c r="C8" i="6"/>
  <c r="D51" i="6"/>
  <c r="D55" i="7" s="1"/>
  <c r="C9" i="6"/>
  <c r="C10" i="6"/>
  <c r="C11" i="6"/>
  <c r="C12" i="6"/>
  <c r="L14" i="7" l="1"/>
  <c r="C50" i="6"/>
  <c r="C49" i="6"/>
  <c r="C48" i="6"/>
  <c r="C47" i="6"/>
  <c r="C46" i="6"/>
  <c r="C19" i="6"/>
  <c r="C20" i="6"/>
  <c r="C21" i="6"/>
  <c r="C22" i="6"/>
  <c r="C23" i="6"/>
  <c r="C24" i="6"/>
  <c r="C25" i="6"/>
  <c r="C26" i="6"/>
  <c r="C27" i="6"/>
  <c r="C28" i="6"/>
  <c r="C30" i="6"/>
  <c r="C31" i="6"/>
  <c r="C32" i="6"/>
  <c r="C33" i="6"/>
  <c r="C34" i="6"/>
  <c r="C35" i="6"/>
  <c r="C37" i="6"/>
  <c r="C38" i="6"/>
  <c r="C18" i="6"/>
  <c r="E51" i="6" l="1"/>
  <c r="C51" i="6"/>
  <c r="C53" i="6"/>
  <c r="F55" i="8" l="1"/>
  <c r="K57" i="7" l="1"/>
  <c r="J46" i="6"/>
  <c r="J47" i="6"/>
  <c r="J48" i="6"/>
  <c r="J49" i="6"/>
  <c r="J5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7" i="6"/>
  <c r="J12" i="6"/>
  <c r="J11" i="6"/>
  <c r="J10" i="6"/>
  <c r="J9" i="6"/>
  <c r="J8" i="6"/>
  <c r="J51" i="6" l="1"/>
  <c r="J14" i="6"/>
  <c r="H52" i="8" l="1"/>
  <c r="G18" i="7"/>
  <c r="G19" i="7"/>
  <c r="G20" i="7"/>
  <c r="G21" i="7"/>
  <c r="G22" i="7"/>
  <c r="G23" i="7"/>
  <c r="G25" i="7"/>
  <c r="G26" i="7"/>
  <c r="G28" i="7"/>
  <c r="G29" i="7"/>
  <c r="G30" i="7"/>
  <c r="G31" i="7"/>
  <c r="G34" i="7"/>
  <c r="G35" i="7"/>
  <c r="G37" i="7"/>
  <c r="G50" i="7"/>
  <c r="G51" i="7"/>
  <c r="G52" i="7"/>
  <c r="G53" i="7"/>
  <c r="G54" i="7"/>
  <c r="G9" i="7"/>
  <c r="G11" i="7"/>
  <c r="G12" i="7"/>
  <c r="F55" i="7" l="1"/>
  <c r="D52" i="5"/>
  <c r="E47" i="5"/>
  <c r="E48" i="5"/>
  <c r="E49" i="5"/>
  <c r="E51" i="5"/>
  <c r="E46" i="5"/>
  <c r="E3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5" i="5"/>
  <c r="E18" i="5"/>
  <c r="E10" i="5"/>
  <c r="E11" i="5"/>
  <c r="E12" i="5"/>
  <c r="E8" i="5"/>
  <c r="E9" i="5"/>
  <c r="H53" i="6" l="1"/>
  <c r="E54" i="5"/>
  <c r="L22" i="8" l="1"/>
  <c r="E22" i="8"/>
  <c r="I22" i="7" l="1"/>
  <c r="L22" i="7" l="1"/>
  <c r="J22" i="8"/>
  <c r="N22" i="8" s="1"/>
  <c r="O9" i="8"/>
  <c r="B8" i="8"/>
  <c r="B9" i="8"/>
  <c r="B10" i="8"/>
  <c r="B11" i="8"/>
  <c r="B12" i="8"/>
  <c r="B17" i="8"/>
  <c r="B18" i="8"/>
  <c r="B19" i="8"/>
  <c r="B20" i="8"/>
  <c r="B23" i="8"/>
  <c r="B24" i="8"/>
  <c r="B25" i="8"/>
  <c r="B26" i="8"/>
  <c r="B27" i="8"/>
  <c r="B28" i="8"/>
  <c r="B29" i="8"/>
  <c r="B30" i="8"/>
  <c r="B31" i="8"/>
  <c r="B33" i="8"/>
  <c r="B34" i="8"/>
  <c r="B35" i="8"/>
  <c r="B37" i="8"/>
  <c r="B38" i="8"/>
  <c r="B48" i="8"/>
  <c r="B49" i="8"/>
  <c r="B50" i="8"/>
  <c r="B51" i="8"/>
  <c r="B7" i="8"/>
  <c r="B9" i="7"/>
  <c r="B10" i="7"/>
  <c r="B11" i="7"/>
  <c r="B12" i="7"/>
  <c r="B17" i="7"/>
  <c r="B50" i="7"/>
  <c r="B51" i="7"/>
  <c r="B52" i="7"/>
  <c r="B53" i="7"/>
  <c r="B8" i="7"/>
  <c r="B7" i="7"/>
  <c r="L36" i="8" l="1"/>
  <c r="L37" i="8"/>
  <c r="E36" i="8"/>
  <c r="E37" i="8"/>
  <c r="I37" i="7"/>
  <c r="J37" i="8" l="1"/>
  <c r="N37" i="8" s="1"/>
  <c r="L37" i="7"/>
  <c r="J36" i="8"/>
  <c r="N36" i="8" s="1"/>
  <c r="E49" i="8" l="1"/>
  <c r="E48" i="8"/>
  <c r="E18" i="8"/>
  <c r="E19" i="8"/>
  <c r="E20" i="8"/>
  <c r="E21" i="8"/>
  <c r="E23" i="8"/>
  <c r="E24" i="8"/>
  <c r="E25" i="8"/>
  <c r="E26" i="8"/>
  <c r="E27" i="8"/>
  <c r="E28" i="8"/>
  <c r="E29" i="8"/>
  <c r="E30" i="8"/>
  <c r="E32" i="8"/>
  <c r="E38" i="8"/>
  <c r="E9" i="8"/>
  <c r="E10" i="8"/>
  <c r="E11" i="8"/>
  <c r="H11" i="8" s="1"/>
  <c r="E12" i="8"/>
  <c r="E8" i="8"/>
  <c r="C49" i="8"/>
  <c r="C50" i="8"/>
  <c r="C51" i="8"/>
  <c r="C27" i="8"/>
  <c r="L49" i="8" l="1"/>
  <c r="L50" i="8"/>
  <c r="L51" i="8"/>
  <c r="L48" i="8"/>
  <c r="L18" i="8"/>
  <c r="L19" i="8"/>
  <c r="L20" i="8"/>
  <c r="L21" i="8"/>
  <c r="L23" i="8"/>
  <c r="L24" i="8"/>
  <c r="L25" i="8"/>
  <c r="L26" i="8"/>
  <c r="L27" i="8"/>
  <c r="L28" i="8"/>
  <c r="L29" i="8"/>
  <c r="L30" i="8"/>
  <c r="L31" i="8"/>
  <c r="L33" i="8"/>
  <c r="L34" i="8"/>
  <c r="L35" i="8"/>
  <c r="L38" i="8"/>
  <c r="L9" i="8"/>
  <c r="L10" i="8"/>
  <c r="L11" i="8"/>
  <c r="L12" i="8"/>
  <c r="L8" i="8"/>
  <c r="J51" i="7"/>
  <c r="K49" i="8" s="1"/>
  <c r="J52" i="7"/>
  <c r="K50" i="8" s="1"/>
  <c r="J53" i="7"/>
  <c r="K51" i="8" s="1"/>
  <c r="J18" i="7"/>
  <c r="I40" i="6"/>
  <c r="I21" i="7"/>
  <c r="I23" i="7"/>
  <c r="I30" i="7"/>
  <c r="I31" i="7"/>
  <c r="K18" i="8" l="1"/>
  <c r="K40" i="8" s="1"/>
  <c r="J40" i="7"/>
  <c r="I53" i="7"/>
  <c r="L53" i="7" s="1"/>
  <c r="I51" i="7"/>
  <c r="L51" i="7" s="1"/>
  <c r="I52" i="7"/>
  <c r="L52" i="7" s="1"/>
  <c r="L40" i="8"/>
  <c r="L14" i="8"/>
  <c r="J55" i="7"/>
  <c r="L53" i="8"/>
  <c r="J21" i="8"/>
  <c r="N21" i="8" s="1"/>
  <c r="L21" i="7"/>
  <c r="L31" i="7"/>
  <c r="J31" i="8"/>
  <c r="N31" i="8" s="1"/>
  <c r="J12" i="8"/>
  <c r="N12" i="8" s="1"/>
  <c r="J8" i="8"/>
  <c r="J30" i="8"/>
  <c r="N30" i="8" s="1"/>
  <c r="L30" i="7"/>
  <c r="L23" i="7"/>
  <c r="J23" i="8"/>
  <c r="N23" i="8" s="1"/>
  <c r="I35" i="7"/>
  <c r="I27" i="7"/>
  <c r="I18" i="7"/>
  <c r="L18" i="7" s="1"/>
  <c r="K48" i="8"/>
  <c r="K53" i="8" s="1"/>
  <c r="J40" i="6"/>
  <c r="J53" i="6" s="1"/>
  <c r="I34" i="7"/>
  <c r="L34" i="7" s="1"/>
  <c r="I26" i="7"/>
  <c r="I50" i="7"/>
  <c r="K8" i="8"/>
  <c r="I33" i="7"/>
  <c r="I29" i="7"/>
  <c r="I25" i="7"/>
  <c r="I20" i="7"/>
  <c r="I38" i="7"/>
  <c r="I32" i="7"/>
  <c r="I28" i="7"/>
  <c r="I24" i="7"/>
  <c r="M55" i="8"/>
  <c r="I53" i="6"/>
  <c r="J51" i="8" l="1"/>
  <c r="N51" i="8" s="1"/>
  <c r="I40" i="7"/>
  <c r="J49" i="8"/>
  <c r="N49" i="8" s="1"/>
  <c r="J57" i="7"/>
  <c r="J50" i="8"/>
  <c r="N50" i="8" s="1"/>
  <c r="L55" i="8"/>
  <c r="K55" i="8"/>
  <c r="L28" i="7"/>
  <c r="J28" i="8"/>
  <c r="N28" i="8" s="1"/>
  <c r="J20" i="8"/>
  <c r="N20" i="8" s="1"/>
  <c r="L20" i="7"/>
  <c r="I55" i="7"/>
  <c r="J48" i="8"/>
  <c r="L50" i="7"/>
  <c r="L55" i="7" s="1"/>
  <c r="L27" i="7"/>
  <c r="J27" i="8"/>
  <c r="N27" i="8" s="1"/>
  <c r="L32" i="7"/>
  <c r="J32" i="8"/>
  <c r="N32" i="8" s="1"/>
  <c r="J25" i="8"/>
  <c r="N25" i="8" s="1"/>
  <c r="L25" i="7"/>
  <c r="J26" i="8"/>
  <c r="N26" i="8" s="1"/>
  <c r="L26" i="7"/>
  <c r="L35" i="7"/>
  <c r="J35" i="8"/>
  <c r="N35" i="8" s="1"/>
  <c r="N8" i="8"/>
  <c r="L19" i="7"/>
  <c r="J19" i="8"/>
  <c r="N19" i="8" s="1"/>
  <c r="L38" i="7"/>
  <c r="J38" i="8"/>
  <c r="N38" i="8" s="1"/>
  <c r="J29" i="8"/>
  <c r="N29" i="8" s="1"/>
  <c r="L29" i="7"/>
  <c r="J34" i="8"/>
  <c r="N34" i="8" s="1"/>
  <c r="N10" i="8"/>
  <c r="L24" i="7"/>
  <c r="J24" i="8"/>
  <c r="N24" i="8" s="1"/>
  <c r="N11" i="8"/>
  <c r="J33" i="8"/>
  <c r="N33" i="8" s="1"/>
  <c r="L33" i="7"/>
  <c r="N9" i="8"/>
  <c r="J18" i="8"/>
  <c r="N18" i="8" s="1"/>
  <c r="N14" i="8" l="1"/>
  <c r="N40" i="8"/>
  <c r="L40" i="7"/>
  <c r="I57" i="7"/>
  <c r="J40" i="8"/>
  <c r="J14" i="8"/>
  <c r="J53" i="8"/>
  <c r="N48" i="8"/>
  <c r="N53" i="8" s="1"/>
  <c r="E55" i="8"/>
  <c r="C55" i="8"/>
  <c r="C54" i="5"/>
  <c r="N55" i="8" l="1"/>
  <c r="L57" i="7"/>
  <c r="J55" i="8"/>
  <c r="D19" i="8"/>
  <c r="H19" i="8" s="1"/>
  <c r="D24" i="8"/>
  <c r="H24" i="8" s="1"/>
  <c r="D28" i="8"/>
  <c r="H28" i="8" s="1"/>
  <c r="D32" i="8"/>
  <c r="H32" i="8" s="1"/>
  <c r="D38" i="8"/>
  <c r="H38" i="8" s="1"/>
  <c r="D20" i="8"/>
  <c r="H20" i="8" s="1"/>
  <c r="D25" i="8"/>
  <c r="H25" i="8" s="1"/>
  <c r="D29" i="8"/>
  <c r="H29" i="8" s="1"/>
  <c r="D33" i="8"/>
  <c r="H33" i="8" s="1"/>
  <c r="D21" i="8"/>
  <c r="H21" i="8" s="1"/>
  <c r="D26" i="8"/>
  <c r="H26" i="8" s="1"/>
  <c r="D30" i="8"/>
  <c r="H30" i="8" s="1"/>
  <c r="D34" i="8"/>
  <c r="H34" i="8" s="1"/>
  <c r="D18" i="8"/>
  <c r="H18" i="8" s="1"/>
  <c r="D23" i="8"/>
  <c r="H23" i="8" s="1"/>
  <c r="D27" i="8"/>
  <c r="H27" i="8" s="1"/>
  <c r="D31" i="8"/>
  <c r="H31" i="8" s="1"/>
  <c r="D35" i="8"/>
  <c r="H35" i="8" s="1"/>
  <c r="H9" i="8"/>
  <c r="D51" i="8"/>
  <c r="H51" i="8" s="1"/>
  <c r="D49" i="8"/>
  <c r="H49" i="8" s="1"/>
  <c r="H10" i="8"/>
  <c r="H12" i="8"/>
  <c r="D48" i="8"/>
  <c r="H48" i="8" s="1"/>
  <c r="D50" i="8"/>
  <c r="D36" i="8"/>
  <c r="H36" i="8" s="1"/>
  <c r="D37" i="8"/>
  <c r="H37" i="8" s="1"/>
  <c r="D22" i="8"/>
  <c r="H22" i="8" s="1"/>
  <c r="F18" i="6"/>
  <c r="F48" i="6"/>
  <c r="F32" i="6"/>
  <c r="F28" i="6"/>
  <c r="F24" i="6"/>
  <c r="F20" i="6"/>
  <c r="F12" i="6"/>
  <c r="F47" i="6"/>
  <c r="F31" i="6"/>
  <c r="F27" i="6"/>
  <c r="F23" i="6"/>
  <c r="F19" i="6"/>
  <c r="F11" i="6"/>
  <c r="F50" i="6"/>
  <c r="F46" i="6"/>
  <c r="F34" i="6"/>
  <c r="F30" i="6"/>
  <c r="F26" i="6"/>
  <c r="F22" i="6"/>
  <c r="F10" i="6"/>
  <c r="F49" i="6"/>
  <c r="F37" i="6"/>
  <c r="F33" i="6"/>
  <c r="F29" i="6"/>
  <c r="F25" i="6"/>
  <c r="F21" i="6"/>
  <c r="F9" i="6"/>
  <c r="G40" i="8" l="1"/>
  <c r="E40" i="6"/>
  <c r="G53" i="8"/>
  <c r="H50" i="8"/>
  <c r="D8" i="7" l="1"/>
  <c r="F8" i="6"/>
  <c r="E14" i="6" s="1"/>
  <c r="D53" i="6"/>
  <c r="D57" i="7" l="1"/>
  <c r="D8" i="8"/>
  <c r="H8" i="8" s="1"/>
  <c r="G14" i="8" s="1"/>
  <c r="H14" i="8" s="1"/>
  <c r="H55" i="8" s="1"/>
  <c r="D55" i="8"/>
  <c r="G8" i="7"/>
  <c r="G57" i="7" s="1"/>
  <c r="F53" i="6"/>
  <c r="F14" i="7" l="1"/>
  <c r="F40" i="7"/>
</calcChain>
</file>

<file path=xl/sharedStrings.xml><?xml version="1.0" encoding="utf-8"?>
<sst xmlns="http://schemas.openxmlformats.org/spreadsheetml/2006/main" count="216" uniqueCount="100">
  <si>
    <t>Item</t>
  </si>
  <si>
    <t>Quarter Phasing</t>
  </si>
  <si>
    <t>Sub</t>
  </si>
  <si>
    <t>Total Budget</t>
  </si>
  <si>
    <t>Comments</t>
  </si>
  <si>
    <t>Description</t>
  </si>
  <si>
    <t>Qtr1 (Apr/May/Jun)</t>
  </si>
  <si>
    <t>Qtr2 (Jul/Aug/Sep)</t>
  </si>
  <si>
    <t>Qtr3 (Oct/Nov/Dec)</t>
  </si>
  <si>
    <t>Qtr4 (Jan/Feb/Mar)</t>
  </si>
  <si>
    <t>Total</t>
  </si>
  <si>
    <t>Forecast</t>
  </si>
  <si>
    <t>Forecast Annual Income</t>
  </si>
  <si>
    <t>Interest on Accounts</t>
  </si>
  <si>
    <t>Refund of VAT From Prior Year</t>
  </si>
  <si>
    <t>Environmental Grant (Litter Control)</t>
  </si>
  <si>
    <t>Forecast Annual Expenditure</t>
  </si>
  <si>
    <t>WSCC Salary Admin</t>
  </si>
  <si>
    <t>Room Hire</t>
  </si>
  <si>
    <t>Insurance</t>
  </si>
  <si>
    <t>Office Expenses</t>
  </si>
  <si>
    <t>Subscriptions</t>
  </si>
  <si>
    <t>Street Lighting WSCC/Power</t>
  </si>
  <si>
    <t>Councillor's/Clerk's Training</t>
  </si>
  <si>
    <t>Audit Fees</t>
  </si>
  <si>
    <t>Grants</t>
  </si>
  <si>
    <t>Colgate Village Hall</t>
  </si>
  <si>
    <t>Faygate Village Hall</t>
  </si>
  <si>
    <t>Colgate PCC</t>
  </si>
  <si>
    <t>Website Annual Maintenance</t>
  </si>
  <si>
    <t>Councillor's Travel Expenses</t>
  </si>
  <si>
    <t>Grants-application from charities/clubs</t>
  </si>
  <si>
    <t>PC Clerk's Pension Contribution</t>
  </si>
  <si>
    <t>YTD</t>
  </si>
  <si>
    <t>Actual</t>
  </si>
  <si>
    <t>Total YTD</t>
  </si>
  <si>
    <t xml:space="preserve">Actual </t>
  </si>
  <si>
    <t>Qtr2</t>
  </si>
  <si>
    <t xml:space="preserve">Qtr1 </t>
  </si>
  <si>
    <t xml:space="preserve">Qtr3 </t>
  </si>
  <si>
    <t xml:space="preserve">Qtr4 </t>
  </si>
  <si>
    <t>Precept</t>
  </si>
  <si>
    <t>Clerk's Expenses (incl O/T for extra hours),mileage</t>
  </si>
  <si>
    <t>Litter Warden Expenses-mileage</t>
  </si>
  <si>
    <t>ICT emails and Backup</t>
  </si>
  <si>
    <t>GDPR Compliance</t>
  </si>
  <si>
    <t>Contingency &amp; Asset Maintenance</t>
  </si>
  <si>
    <t>Election</t>
  </si>
  <si>
    <t>Litter Warden Expenses salary</t>
  </si>
  <si>
    <t>KWV Hall</t>
  </si>
  <si>
    <t>kwv</t>
  </si>
  <si>
    <t>sub total</t>
  </si>
  <si>
    <t>KWV grant</t>
  </si>
  <si>
    <t>other grants</t>
  </si>
  <si>
    <t>1st</t>
  </si>
  <si>
    <t>2nd</t>
  </si>
  <si>
    <t>total</t>
  </si>
  <si>
    <t>HDC Council volunteer Grant/CIL</t>
  </si>
  <si>
    <t>Colgate Parish Council 2021-22 Budget vs Year To Date - Quarter 3</t>
  </si>
  <si>
    <t>total from reserves</t>
  </si>
  <si>
    <t>From Reserves/CIL</t>
  </si>
  <si>
    <t>x</t>
  </si>
  <si>
    <t>speed gun callabration</t>
  </si>
  <si>
    <t>clerks salary</t>
  </si>
  <si>
    <t>Increase in VAT refund due to large expensiture on 21/22</t>
  </si>
  <si>
    <t>speedgun callibration</t>
  </si>
  <si>
    <t>Sustainability/Climate change</t>
  </si>
  <si>
    <t>Climate change/sustainability</t>
  </si>
  <si>
    <t>Sustainability / climate change</t>
  </si>
  <si>
    <t>From Reserve/CIL/S106s</t>
  </si>
  <si>
    <t>TRF in</t>
  </si>
  <si>
    <t>TRFs in</t>
  </si>
  <si>
    <t>Defibs x2 CIL</t>
  </si>
  <si>
    <t>Trf from saving acct</t>
  </si>
  <si>
    <t xml:space="preserve">Councillor's Travel Expenses/chair exp </t>
  </si>
  <si>
    <t>bench J Sired cost and install</t>
  </si>
  <si>
    <t>transfer from saving acct</t>
  </si>
  <si>
    <t xml:space="preserve">slight overspend </t>
  </si>
  <si>
    <t xml:space="preserve">overspend due to overtime </t>
  </si>
  <si>
    <t>extra overtime agreed May/June</t>
  </si>
  <si>
    <t>From Reserves/cil/s106</t>
  </si>
  <si>
    <t xml:space="preserve">Transfer in </t>
  </si>
  <si>
    <t>defibsx2 CIL</t>
  </si>
  <si>
    <t>3rd q include PO box (£424.20)</t>
  </si>
  <si>
    <t>transfer internal</t>
  </si>
  <si>
    <t>transfer</t>
  </si>
  <si>
    <t>cil</t>
  </si>
  <si>
    <t>interest on reserve accounts</t>
  </si>
  <si>
    <t>March 25 salary not included</t>
  </si>
  <si>
    <t>becnch and install and repairs on bus stop bench</t>
  </si>
  <si>
    <t>underspend</t>
  </si>
  <si>
    <t>additional Ill health payment</t>
  </si>
  <si>
    <t xml:space="preserve"> gold service never taken up so surplus </t>
  </si>
  <si>
    <t>From reserves or transfer or CIL</t>
  </si>
  <si>
    <t>Councillor's Travel /Expenses chair</t>
  </si>
  <si>
    <t>KWV village hall fittings</t>
  </si>
  <si>
    <t>Colgate Parish Council 2025-26 Budget vs Year To Date - Quarter 4</t>
  </si>
  <si>
    <t>includes Elan City Insurance</t>
  </si>
  <si>
    <t>Colgate Parish Council 2025-2026 Budget vs Year To Date - Quarter 1</t>
  </si>
  <si>
    <t>Colgate Parish Council 2025-2026 Budget vs Year To Date -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</si>
</sst>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[Red]\-[$£-809]#,##0.00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0" xfId="0" applyNumberFormat="1" applyFill="1"/>
    <xf numFmtId="164" fontId="0" fillId="2" borderId="15" xfId="0" applyNumberFormat="1" applyFill="1" applyBorder="1"/>
    <xf numFmtId="165" fontId="0" fillId="2" borderId="5" xfId="0" applyNumberFormat="1" applyFill="1" applyBorder="1"/>
    <xf numFmtId="165" fontId="0" fillId="2" borderId="6" xfId="0" applyNumberFormat="1" applyFill="1" applyBorder="1"/>
    <xf numFmtId="165" fontId="0" fillId="2" borderId="0" xfId="0" applyNumberFormat="1" applyFill="1"/>
    <xf numFmtId="165" fontId="0" fillId="2" borderId="15" xfId="0" applyNumberFormat="1" applyFill="1" applyBorder="1"/>
    <xf numFmtId="165" fontId="0" fillId="2" borderId="16" xfId="0" applyNumberFormat="1" applyFill="1" applyBorder="1"/>
    <xf numFmtId="0" fontId="0" fillId="2" borderId="15" xfId="0" applyFill="1" applyBorder="1" applyAlignment="1">
      <alignment horizontal="left"/>
    </xf>
    <xf numFmtId="0" fontId="0" fillId="2" borderId="18" xfId="0" applyFill="1" applyBorder="1"/>
    <xf numFmtId="0" fontId="0" fillId="2" borderId="12" xfId="0" applyFill="1" applyBorder="1"/>
    <xf numFmtId="0" fontId="0" fillId="2" borderId="14" xfId="0" applyFill="1" applyBorder="1"/>
    <xf numFmtId="165" fontId="1" fillId="2" borderId="13" xfId="0" applyNumberFormat="1" applyFont="1" applyFill="1" applyBorder="1"/>
    <xf numFmtId="165" fontId="1" fillId="2" borderId="19" xfId="0" applyNumberFormat="1" applyFont="1" applyFill="1" applyBorder="1"/>
    <xf numFmtId="165" fontId="1" fillId="2" borderId="0" xfId="0" applyNumberFormat="1" applyFont="1" applyFill="1"/>
    <xf numFmtId="165" fontId="1" fillId="2" borderId="17" xfId="0" applyNumberFormat="1" applyFont="1" applyFill="1" applyBorder="1"/>
    <xf numFmtId="165" fontId="0" fillId="2" borderId="20" xfId="0" applyNumberFormat="1" applyFill="1" applyBorder="1"/>
    <xf numFmtId="164" fontId="0" fillId="2" borderId="1" xfId="0" applyNumberFormat="1" applyFill="1" applyBorder="1"/>
    <xf numFmtId="164" fontId="0" fillId="2" borderId="20" xfId="0" applyNumberFormat="1" applyFill="1" applyBorder="1"/>
    <xf numFmtId="164" fontId="0" fillId="2" borderId="21" xfId="0" applyNumberFormat="1" applyFill="1" applyBorder="1"/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20" xfId="0" applyNumberFormat="1" applyBorder="1"/>
    <xf numFmtId="165" fontId="0" fillId="0" borderId="20" xfId="0" applyNumberFormat="1" applyBorder="1"/>
    <xf numFmtId="165" fontId="1" fillId="0" borderId="0" xfId="0" applyNumberFormat="1" applyFont="1"/>
    <xf numFmtId="165" fontId="1" fillId="2" borderId="9" xfId="0" applyNumberFormat="1" applyFont="1" applyFill="1" applyBorder="1"/>
    <xf numFmtId="0" fontId="0" fillId="2" borderId="16" xfId="0" applyFill="1" applyBorder="1"/>
    <xf numFmtId="165" fontId="0" fillId="0" borderId="0" xfId="0" applyNumberFormat="1"/>
    <xf numFmtId="0" fontId="0" fillId="2" borderId="20" xfId="0" applyFill="1" applyBorder="1"/>
    <xf numFmtId="165" fontId="0" fillId="2" borderId="22" xfId="0" applyNumberFormat="1" applyFill="1" applyBorder="1"/>
    <xf numFmtId="0" fontId="0" fillId="2" borderId="23" xfId="0" applyFill="1" applyBorder="1"/>
    <xf numFmtId="164" fontId="0" fillId="0" borderId="0" xfId="0" applyNumberFormat="1"/>
    <xf numFmtId="0" fontId="0" fillId="2" borderId="1" xfId="0" applyFill="1" applyBorder="1"/>
    <xf numFmtId="164" fontId="0" fillId="2" borderId="8" xfId="0" applyNumberFormat="1" applyFill="1" applyBorder="1"/>
    <xf numFmtId="0" fontId="0" fillId="2" borderId="3" xfId="0" applyFill="1" applyBorder="1"/>
    <xf numFmtId="0" fontId="0" fillId="2" borderId="22" xfId="0" applyFill="1" applyBorder="1"/>
    <xf numFmtId="164" fontId="0" fillId="2" borderId="22" xfId="0" applyNumberFormat="1" applyFill="1" applyBorder="1"/>
    <xf numFmtId="164" fontId="0" fillId="2" borderId="16" xfId="0" applyNumberFormat="1" applyFill="1" applyBorder="1"/>
    <xf numFmtId="165" fontId="0" fillId="2" borderId="21" xfId="0" applyNumberFormat="1" applyFill="1" applyBorder="1"/>
    <xf numFmtId="0" fontId="0" fillId="2" borderId="24" xfId="0" applyFill="1" applyBorder="1"/>
    <xf numFmtId="165" fontId="1" fillId="2" borderId="3" xfId="0" applyNumberFormat="1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164" fontId="0" fillId="2" borderId="28" xfId="0" applyNumberFormat="1" applyFill="1" applyBorder="1"/>
    <xf numFmtId="164" fontId="0" fillId="2" borderId="29" xfId="0" applyNumberFormat="1" applyFill="1" applyBorder="1"/>
    <xf numFmtId="165" fontId="0" fillId="2" borderId="29" xfId="0" applyNumberFormat="1" applyFill="1" applyBorder="1"/>
    <xf numFmtId="0" fontId="0" fillId="2" borderId="30" xfId="0" applyFill="1" applyBorder="1"/>
    <xf numFmtId="165" fontId="3" fillId="2" borderId="15" xfId="0" applyNumberFormat="1" applyFont="1" applyFill="1" applyBorder="1"/>
    <xf numFmtId="165" fontId="3" fillId="2" borderId="20" xfId="0" applyNumberFormat="1" applyFont="1" applyFill="1" applyBorder="1"/>
    <xf numFmtId="165" fontId="1" fillId="2" borderId="31" xfId="0" applyNumberFormat="1" applyFont="1" applyFill="1" applyBorder="1"/>
    <xf numFmtId="165" fontId="0" fillId="2" borderId="12" xfId="0" applyNumberFormat="1" applyFill="1" applyBorder="1"/>
    <xf numFmtId="165" fontId="0" fillId="0" borderId="5" xfId="0" applyNumberFormat="1" applyBorder="1"/>
    <xf numFmtId="0" fontId="0" fillId="3" borderId="0" xfId="0" applyFill="1"/>
    <xf numFmtId="165" fontId="0" fillId="3" borderId="0" xfId="0" applyNumberFormat="1" applyFill="1"/>
    <xf numFmtId="164" fontId="0" fillId="3" borderId="0" xfId="0" applyNumberFormat="1" applyFill="1"/>
    <xf numFmtId="165" fontId="1" fillId="3" borderId="0" xfId="0" applyNumberFormat="1" applyFont="1" applyFill="1"/>
    <xf numFmtId="166" fontId="4" fillId="2" borderId="0" xfId="0" applyNumberFormat="1" applyFont="1" applyFill="1"/>
    <xf numFmtId="166" fontId="4" fillId="2" borderId="22" xfId="0" applyNumberFormat="1" applyFont="1" applyFill="1" applyBorder="1"/>
    <xf numFmtId="165" fontId="0" fillId="2" borderId="33" xfId="0" applyNumberFormat="1" applyFill="1" applyBorder="1"/>
    <xf numFmtId="165" fontId="0" fillId="2" borderId="28" xfId="0" applyNumberFormat="1" applyFill="1" applyBorder="1"/>
    <xf numFmtId="165" fontId="0" fillId="2" borderId="18" xfId="0" applyNumberFormat="1" applyFill="1" applyBorder="1"/>
    <xf numFmtId="0" fontId="1" fillId="4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6" fontId="0" fillId="2" borderId="29" xfId="1" applyNumberFormat="1" applyFont="1" applyFill="1" applyBorder="1"/>
    <xf numFmtId="0" fontId="1" fillId="4" borderId="2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5" xfId="0" applyFont="1" applyFill="1" applyBorder="1"/>
    <xf numFmtId="166" fontId="4" fillId="2" borderId="15" xfId="0" applyNumberFormat="1" applyFont="1" applyFill="1" applyBorder="1"/>
    <xf numFmtId="2" fontId="4" fillId="2" borderId="15" xfId="0" applyNumberFormat="1" applyFont="1" applyFill="1" applyBorder="1"/>
    <xf numFmtId="2" fontId="4" fillId="2" borderId="34" xfId="0" applyNumberFormat="1" applyFont="1" applyFill="1" applyBorder="1"/>
    <xf numFmtId="165" fontId="0" fillId="2" borderId="32" xfId="0" applyNumberFormat="1" applyFill="1" applyBorder="1"/>
    <xf numFmtId="0" fontId="0" fillId="2" borderId="34" xfId="0" applyFill="1" applyBorder="1"/>
    <xf numFmtId="165" fontId="3" fillId="2" borderId="5" xfId="0" applyNumberFormat="1" applyFont="1" applyFill="1" applyBorder="1"/>
    <xf numFmtId="165" fontId="0" fillId="0" borderId="28" xfId="0" applyNumberFormat="1" applyBorder="1"/>
    <xf numFmtId="164" fontId="0" fillId="2" borderId="31" xfId="0" applyNumberFormat="1" applyFill="1" applyBorder="1"/>
    <xf numFmtId="0" fontId="4" fillId="2" borderId="2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158750</xdr:colOff>
      <xdr:row>20</xdr:row>
      <xdr:rowOff>158750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AA4351-9CE6-4091-ABFE-6AB29E164438}"/>
            </a:ext>
          </a:extLst>
        </xdr:cNvPr>
        <xdr:cNvSpPr txBox="1"/>
      </xdr:nvSpPr>
      <xdr:spPr>
        <a:xfrm>
          <a:off x="154940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54"/>
  <sheetViews>
    <sheetView topLeftCell="A23" zoomScale="80" zoomScaleNormal="81" workbookViewId="0">
      <selection activeCell="G30" sqref="G30"/>
    </sheetView>
  </sheetViews>
  <sheetFormatPr defaultRowHeight="14.5" x14ac:dyDescent="0.35"/>
  <cols>
    <col min="1" max="1" width="1.7265625" customWidth="1"/>
    <col min="2" max="2" width="52" customWidth="1"/>
    <col min="3" max="3" width="25.7265625" customWidth="1"/>
    <col min="4" max="4" width="15.7265625" customWidth="1"/>
    <col min="5" max="5" width="18.7265625" customWidth="1"/>
    <col min="6" max="6" width="5.7265625" customWidth="1"/>
    <col min="7" max="7" width="18.7265625" customWidth="1"/>
    <col min="8" max="8" width="82.54296875" customWidth="1"/>
    <col min="9" max="9" width="9.1796875" customWidth="1"/>
  </cols>
  <sheetData>
    <row r="2" spans="2:8" ht="31" x14ac:dyDescent="0.7">
      <c r="B2" s="1" t="s">
        <v>98</v>
      </c>
    </row>
    <row r="3" spans="2:8" ht="15" thickBot="1" x14ac:dyDescent="0.4"/>
    <row r="4" spans="2:8" x14ac:dyDescent="0.35">
      <c r="B4" s="2" t="s">
        <v>0</v>
      </c>
      <c r="C4" s="35" t="s">
        <v>1</v>
      </c>
      <c r="D4" s="2" t="s">
        <v>2</v>
      </c>
      <c r="E4" s="2" t="s">
        <v>3</v>
      </c>
      <c r="F4" s="36"/>
      <c r="G4" s="79" t="s">
        <v>33</v>
      </c>
      <c r="H4" s="3" t="s">
        <v>4</v>
      </c>
    </row>
    <row r="5" spans="2:8" ht="15" thickBot="1" x14ac:dyDescent="0.4">
      <c r="B5" s="4" t="s">
        <v>5</v>
      </c>
      <c r="C5" s="78" t="s">
        <v>6</v>
      </c>
      <c r="D5" s="4" t="s">
        <v>10</v>
      </c>
      <c r="E5" s="4" t="s">
        <v>11</v>
      </c>
      <c r="F5" s="36"/>
      <c r="G5" s="80" t="s">
        <v>34</v>
      </c>
      <c r="H5" s="49"/>
    </row>
    <row r="6" spans="2:8" x14ac:dyDescent="0.35">
      <c r="B6" s="8"/>
      <c r="C6" s="11"/>
      <c r="D6" s="8"/>
      <c r="E6" s="32"/>
      <c r="F6" s="46"/>
      <c r="G6" s="48"/>
      <c r="H6" s="47"/>
    </row>
    <row r="7" spans="2:8" x14ac:dyDescent="0.35">
      <c r="B7" s="13" t="s">
        <v>12</v>
      </c>
      <c r="C7" s="16"/>
      <c r="D7" s="17"/>
      <c r="E7" s="33"/>
      <c r="F7" s="46"/>
      <c r="G7" s="17"/>
      <c r="H7" s="43"/>
    </row>
    <row r="8" spans="2:8" x14ac:dyDescent="0.35">
      <c r="B8" s="12" t="s">
        <v>57</v>
      </c>
      <c r="C8" s="18"/>
      <c r="D8" s="21"/>
      <c r="E8" s="63">
        <f>C8</f>
        <v>0</v>
      </c>
      <c r="F8" s="42"/>
      <c r="G8" s="21">
        <v>0</v>
      </c>
      <c r="H8" s="43"/>
    </row>
    <row r="9" spans="2:8" x14ac:dyDescent="0.35">
      <c r="B9" s="12" t="s">
        <v>41</v>
      </c>
      <c r="C9" s="18">
        <v>18019.900000000001</v>
      </c>
      <c r="D9" s="21"/>
      <c r="E9" s="63">
        <f>C9</f>
        <v>18019.900000000001</v>
      </c>
      <c r="F9" s="42"/>
      <c r="G9" s="21">
        <v>18019.900000000001</v>
      </c>
      <c r="H9" s="43"/>
    </row>
    <row r="10" spans="2:8" x14ac:dyDescent="0.35">
      <c r="B10" s="12" t="s">
        <v>13</v>
      </c>
      <c r="C10" s="18">
        <v>150</v>
      </c>
      <c r="D10" s="21"/>
      <c r="E10" s="63">
        <f t="shared" ref="E10:E12" si="0">C10</f>
        <v>150</v>
      </c>
      <c r="F10" s="42"/>
      <c r="G10" s="21">
        <v>132.16</v>
      </c>
      <c r="H10" s="43"/>
    </row>
    <row r="11" spans="2:8" x14ac:dyDescent="0.35">
      <c r="B11" s="12" t="s">
        <v>14</v>
      </c>
      <c r="C11" s="18">
        <v>0</v>
      </c>
      <c r="D11" s="21"/>
      <c r="E11" s="63">
        <f t="shared" si="0"/>
        <v>0</v>
      </c>
      <c r="F11" s="42"/>
      <c r="G11" s="21">
        <v>0</v>
      </c>
      <c r="H11" s="43"/>
    </row>
    <row r="12" spans="2:8" x14ac:dyDescent="0.35">
      <c r="B12" s="12" t="s">
        <v>15</v>
      </c>
      <c r="C12" s="18">
        <v>550</v>
      </c>
      <c r="D12" s="21"/>
      <c r="E12" s="63">
        <f t="shared" si="0"/>
        <v>550</v>
      </c>
      <c r="F12" s="42"/>
      <c r="G12" s="21">
        <v>544.32000000000005</v>
      </c>
      <c r="H12" s="43"/>
    </row>
    <row r="13" spans="2:8" ht="15" thickBot="1" x14ac:dyDescent="0.4">
      <c r="B13" s="12"/>
      <c r="C13" s="20"/>
      <c r="D13" s="22"/>
      <c r="E13" s="31"/>
      <c r="F13" s="42"/>
      <c r="G13" s="22"/>
      <c r="H13" s="43"/>
    </row>
    <row r="14" spans="2:8" ht="15" thickTop="1" x14ac:dyDescent="0.35">
      <c r="B14" s="12"/>
      <c r="C14" s="16"/>
      <c r="D14" s="21">
        <f>SUM(E8:E12)</f>
        <v>18719.900000000001</v>
      </c>
      <c r="E14" s="33"/>
      <c r="F14" s="46"/>
      <c r="G14" s="21">
        <v>18696.38</v>
      </c>
      <c r="H14" s="43"/>
    </row>
    <row r="15" spans="2:8" x14ac:dyDescent="0.35">
      <c r="B15" s="12"/>
      <c r="C15" s="16"/>
      <c r="D15" s="17"/>
      <c r="E15" s="33"/>
      <c r="F15" s="46"/>
      <c r="G15" s="17"/>
      <c r="H15" s="43"/>
    </row>
    <row r="16" spans="2:8" x14ac:dyDescent="0.35">
      <c r="B16" s="84"/>
      <c r="C16" s="16"/>
      <c r="D16" s="17"/>
      <c r="E16" s="33"/>
      <c r="F16" s="46"/>
      <c r="G16" s="17"/>
      <c r="H16" s="43"/>
    </row>
    <row r="17" spans="2:8" x14ac:dyDescent="0.35">
      <c r="B17" s="13" t="s">
        <v>16</v>
      </c>
      <c r="C17" s="18"/>
      <c r="D17" s="21"/>
      <c r="E17" s="31"/>
      <c r="F17" s="42"/>
      <c r="G17" s="21"/>
      <c r="H17" s="43"/>
    </row>
    <row r="18" spans="2:8" x14ac:dyDescent="0.35">
      <c r="B18" s="12" t="s">
        <v>63</v>
      </c>
      <c r="C18" s="18">
        <v>-3344.75</v>
      </c>
      <c r="D18" s="21"/>
      <c r="E18" s="63">
        <f t="shared" ref="E18:E39" si="1">C18</f>
        <v>-3344.75</v>
      </c>
      <c r="F18" s="42"/>
      <c r="G18" s="21">
        <v>-4392.3900000000003</v>
      </c>
      <c r="H18" s="43"/>
    </row>
    <row r="19" spans="2:8" x14ac:dyDescent="0.35">
      <c r="B19" s="12" t="s">
        <v>32</v>
      </c>
      <c r="C19" s="18">
        <v>-983.25</v>
      </c>
      <c r="D19" s="21"/>
      <c r="E19" s="63">
        <f t="shared" si="1"/>
        <v>-983.25</v>
      </c>
      <c r="F19" s="42"/>
      <c r="G19" s="21">
        <v>-403.37</v>
      </c>
      <c r="H19" s="43"/>
    </row>
    <row r="20" spans="2:8" x14ac:dyDescent="0.35">
      <c r="B20" s="12" t="s">
        <v>42</v>
      </c>
      <c r="C20" s="18">
        <v>-505</v>
      </c>
      <c r="D20" s="21"/>
      <c r="E20" s="63">
        <f t="shared" si="1"/>
        <v>-505</v>
      </c>
      <c r="F20" s="42"/>
      <c r="G20" s="21">
        <v>-1115.99</v>
      </c>
      <c r="H20" s="43"/>
    </row>
    <row r="21" spans="2:8" x14ac:dyDescent="0.35">
      <c r="B21" s="12" t="s">
        <v>43</v>
      </c>
      <c r="C21" s="18">
        <v>-50</v>
      </c>
      <c r="D21" s="21"/>
      <c r="E21" s="63">
        <f t="shared" si="1"/>
        <v>-50</v>
      </c>
      <c r="F21" s="42"/>
      <c r="G21" s="21">
        <v>-58.66</v>
      </c>
      <c r="H21" s="43"/>
    </row>
    <row r="22" spans="2:8" x14ac:dyDescent="0.35">
      <c r="B22" s="12" t="s">
        <v>48</v>
      </c>
      <c r="C22" s="18">
        <v>-656.92</v>
      </c>
      <c r="D22" s="21"/>
      <c r="E22" s="63">
        <f t="shared" si="1"/>
        <v>-656.92</v>
      </c>
      <c r="F22" s="42"/>
      <c r="G22" s="21">
        <v>-338.07</v>
      </c>
      <c r="H22" s="43"/>
    </row>
    <row r="23" spans="2:8" x14ac:dyDescent="0.35">
      <c r="B23" s="12" t="s">
        <v>17</v>
      </c>
      <c r="C23" s="18">
        <v>0</v>
      </c>
      <c r="D23" s="21"/>
      <c r="E23" s="63">
        <f t="shared" si="1"/>
        <v>0</v>
      </c>
      <c r="F23" s="42" t="s">
        <v>61</v>
      </c>
      <c r="G23" s="21">
        <v>-86.08</v>
      </c>
      <c r="H23" s="43"/>
    </row>
    <row r="24" spans="2:8" x14ac:dyDescent="0.35">
      <c r="B24" s="12" t="s">
        <v>18</v>
      </c>
      <c r="C24" s="18">
        <v>0</v>
      </c>
      <c r="D24" s="21"/>
      <c r="E24" s="63">
        <f t="shared" si="1"/>
        <v>0</v>
      </c>
      <c r="F24" s="42"/>
      <c r="G24" s="21">
        <v>0</v>
      </c>
      <c r="H24" s="43"/>
    </row>
    <row r="25" spans="2:8" x14ac:dyDescent="0.35">
      <c r="B25" s="12" t="s">
        <v>19</v>
      </c>
      <c r="C25" s="18">
        <v>-850</v>
      </c>
      <c r="D25" s="21"/>
      <c r="E25" s="63">
        <f t="shared" si="1"/>
        <v>-850</v>
      </c>
      <c r="F25" s="42"/>
      <c r="G25" s="21">
        <v>-1382.02</v>
      </c>
      <c r="H25" s="43" t="s">
        <v>97</v>
      </c>
    </row>
    <row r="26" spans="2:8" x14ac:dyDescent="0.35">
      <c r="B26" s="12" t="s">
        <v>20</v>
      </c>
      <c r="C26" s="18">
        <v>-275</v>
      </c>
      <c r="D26" s="21"/>
      <c r="E26" s="63">
        <f t="shared" si="1"/>
        <v>-275</v>
      </c>
      <c r="F26" s="42"/>
      <c r="G26" s="21">
        <v>-188.08</v>
      </c>
      <c r="H26" s="93"/>
    </row>
    <row r="27" spans="2:8" x14ac:dyDescent="0.35">
      <c r="B27" s="12" t="s">
        <v>21</v>
      </c>
      <c r="C27" s="18">
        <v>-2000</v>
      </c>
      <c r="D27" s="21"/>
      <c r="E27" s="63">
        <f t="shared" si="1"/>
        <v>-2000</v>
      </c>
      <c r="F27" s="42"/>
      <c r="G27" s="21">
        <v>-1503.04</v>
      </c>
      <c r="H27" s="43"/>
    </row>
    <row r="28" spans="2:8" x14ac:dyDescent="0.35">
      <c r="B28" s="12" t="s">
        <v>22</v>
      </c>
      <c r="C28" s="18">
        <v>0</v>
      </c>
      <c r="D28" s="21"/>
      <c r="E28" s="63">
        <f t="shared" si="1"/>
        <v>0</v>
      </c>
      <c r="F28" s="42"/>
      <c r="G28" s="21">
        <v>-1105.48</v>
      </c>
      <c r="H28" s="43"/>
    </row>
    <row r="29" spans="2:8" x14ac:dyDescent="0.35">
      <c r="B29" s="12" t="s">
        <v>23</v>
      </c>
      <c r="C29" s="18">
        <v>-87.5</v>
      </c>
      <c r="D29" s="21"/>
      <c r="E29" s="63">
        <f t="shared" si="1"/>
        <v>-87.5</v>
      </c>
      <c r="F29" s="42"/>
      <c r="G29" s="21">
        <v>0</v>
      </c>
      <c r="H29" s="43"/>
    </row>
    <row r="30" spans="2:8" x14ac:dyDescent="0.35">
      <c r="B30" s="12" t="s">
        <v>30</v>
      </c>
      <c r="C30" s="18">
        <v>0</v>
      </c>
      <c r="D30" s="21"/>
      <c r="E30" s="63">
        <f t="shared" si="1"/>
        <v>0</v>
      </c>
      <c r="F30" s="42"/>
      <c r="G30" s="21">
        <v>0</v>
      </c>
      <c r="H30" s="43"/>
    </row>
    <row r="31" spans="2:8" x14ac:dyDescent="0.35">
      <c r="B31" s="12" t="s">
        <v>24</v>
      </c>
      <c r="C31" s="18">
        <v>-250</v>
      </c>
      <c r="D31" s="21"/>
      <c r="E31" s="63">
        <f t="shared" si="1"/>
        <v>-250</v>
      </c>
      <c r="F31" s="42" t="s">
        <v>61</v>
      </c>
      <c r="G31" s="21">
        <v>-175.5</v>
      </c>
      <c r="H31" s="43"/>
    </row>
    <row r="32" spans="2:8" x14ac:dyDescent="0.35">
      <c r="B32" s="12" t="s">
        <v>66</v>
      </c>
      <c r="C32" s="18">
        <v>0</v>
      </c>
      <c r="D32" s="21"/>
      <c r="E32" s="63">
        <f>C32</f>
        <v>0</v>
      </c>
      <c r="F32" s="42"/>
      <c r="G32" s="21">
        <v>0</v>
      </c>
      <c r="H32" s="43"/>
    </row>
    <row r="33" spans="2:8" x14ac:dyDescent="0.35">
      <c r="B33" s="12" t="s">
        <v>44</v>
      </c>
      <c r="C33" s="18">
        <v>-1100</v>
      </c>
      <c r="D33" s="21"/>
      <c r="E33" s="63">
        <f t="shared" si="1"/>
        <v>-1100</v>
      </c>
      <c r="F33" s="42"/>
      <c r="G33" s="21">
        <v>-102</v>
      </c>
      <c r="H33" s="43"/>
    </row>
    <row r="34" spans="2:8" x14ac:dyDescent="0.35">
      <c r="B34" s="12" t="s">
        <v>29</v>
      </c>
      <c r="C34" s="18">
        <v>0</v>
      </c>
      <c r="D34" s="21"/>
      <c r="E34" s="63">
        <v>-125</v>
      </c>
      <c r="F34" s="42"/>
      <c r="G34" s="21">
        <v>0</v>
      </c>
      <c r="H34" s="43"/>
    </row>
    <row r="35" spans="2:8" x14ac:dyDescent="0.35">
      <c r="B35" s="12" t="s">
        <v>45</v>
      </c>
      <c r="C35" s="18">
        <v>0</v>
      </c>
      <c r="D35" s="21"/>
      <c r="E35" s="63">
        <f t="shared" si="1"/>
        <v>0</v>
      </c>
      <c r="F35" s="42"/>
      <c r="G35" s="21">
        <v>0</v>
      </c>
      <c r="H35" s="43"/>
    </row>
    <row r="36" spans="2:8" x14ac:dyDescent="0.35">
      <c r="B36" s="12" t="s">
        <v>62</v>
      </c>
      <c r="C36" s="18">
        <v>0</v>
      </c>
      <c r="D36" s="21"/>
      <c r="E36" s="64">
        <f>C36</f>
        <v>0</v>
      </c>
      <c r="F36" s="42"/>
      <c r="G36" s="21">
        <v>0</v>
      </c>
      <c r="H36" s="11"/>
    </row>
    <row r="37" spans="2:8" x14ac:dyDescent="0.35">
      <c r="B37" s="12" t="s">
        <v>46</v>
      </c>
      <c r="C37" s="18">
        <v>-125</v>
      </c>
      <c r="D37" s="21"/>
      <c r="E37" s="63">
        <f>C37</f>
        <v>-125</v>
      </c>
      <c r="F37" s="42"/>
      <c r="G37" s="21">
        <v>0</v>
      </c>
      <c r="H37" s="43"/>
    </row>
    <row r="38" spans="2:8" x14ac:dyDescent="0.35">
      <c r="B38" s="12" t="s">
        <v>47</v>
      </c>
      <c r="C38" s="18">
        <v>0</v>
      </c>
      <c r="D38" s="21"/>
      <c r="E38" s="64">
        <f t="shared" si="1"/>
        <v>0</v>
      </c>
      <c r="F38" s="42"/>
      <c r="G38" s="21">
        <v>0</v>
      </c>
      <c r="H38" s="43"/>
    </row>
    <row r="39" spans="2:8" ht="15" thickBot="1" x14ac:dyDescent="0.4">
      <c r="B39" s="12"/>
      <c r="C39" s="20">
        <v>0</v>
      </c>
      <c r="D39" s="22"/>
      <c r="E39" s="64">
        <f t="shared" si="1"/>
        <v>0</v>
      </c>
      <c r="F39" s="42"/>
      <c r="G39" s="22">
        <v>0</v>
      </c>
      <c r="H39" s="43"/>
    </row>
    <row r="40" spans="2:8" ht="15" thickTop="1" x14ac:dyDescent="0.35">
      <c r="B40" s="12" t="s">
        <v>51</v>
      </c>
      <c r="C40" s="16"/>
      <c r="D40" s="21">
        <f>SUM(E18:E39)</f>
        <v>-10352.42</v>
      </c>
      <c r="E40" s="64"/>
      <c r="F40" s="46"/>
      <c r="G40" s="21">
        <f>SUM(G18:G39)</f>
        <v>-10850.68</v>
      </c>
      <c r="H40" s="43"/>
    </row>
    <row r="41" spans="2:8" x14ac:dyDescent="0.35">
      <c r="B41" s="12" t="s">
        <v>93</v>
      </c>
      <c r="C41" s="16"/>
      <c r="D41" s="21"/>
      <c r="E41" s="64"/>
      <c r="F41" s="46"/>
      <c r="G41" s="21"/>
      <c r="H41" s="43"/>
    </row>
    <row r="42" spans="2:8" x14ac:dyDescent="0.35">
      <c r="B42" s="43"/>
      <c r="C42" s="16"/>
      <c r="D42" s="21"/>
      <c r="E42" s="64"/>
      <c r="F42" s="46"/>
      <c r="G42" s="21"/>
      <c r="H42" s="43"/>
    </row>
    <row r="43" spans="2:8" x14ac:dyDescent="0.35">
      <c r="B43" s="12"/>
      <c r="C43" s="16"/>
      <c r="D43" s="21"/>
      <c r="E43" s="64"/>
      <c r="F43" s="46"/>
      <c r="G43" s="21"/>
      <c r="H43" s="43"/>
    </row>
    <row r="44" spans="2:8" x14ac:dyDescent="0.35">
      <c r="B44" s="12"/>
      <c r="C44" s="16"/>
      <c r="D44" s="21"/>
      <c r="E44" s="64"/>
      <c r="F44" s="46"/>
      <c r="G44" s="21"/>
      <c r="H44" s="43"/>
    </row>
    <row r="45" spans="2:8" x14ac:dyDescent="0.35">
      <c r="B45" s="13" t="s">
        <v>25</v>
      </c>
      <c r="C45" s="16"/>
      <c r="D45" s="17"/>
      <c r="E45" s="64"/>
      <c r="F45" s="46"/>
      <c r="G45" s="17"/>
      <c r="H45" s="43"/>
    </row>
    <row r="46" spans="2:8" x14ac:dyDescent="0.35">
      <c r="B46" s="23" t="s">
        <v>31</v>
      </c>
      <c r="C46" s="18">
        <v>-1000</v>
      </c>
      <c r="D46" s="21"/>
      <c r="E46" s="63">
        <f t="shared" ref="E46:E51" si="2">C46</f>
        <v>-1000</v>
      </c>
      <c r="F46" s="42"/>
      <c r="G46" s="21">
        <v>-760</v>
      </c>
      <c r="H46" s="43"/>
    </row>
    <row r="47" spans="2:8" x14ac:dyDescent="0.35">
      <c r="B47" s="23" t="s">
        <v>26</v>
      </c>
      <c r="C47" s="18">
        <v>-1000</v>
      </c>
      <c r="D47" s="21"/>
      <c r="E47" s="63">
        <f t="shared" si="2"/>
        <v>-1000</v>
      </c>
      <c r="F47" s="42"/>
      <c r="G47" s="21">
        <v>-1000</v>
      </c>
      <c r="H47" s="43"/>
    </row>
    <row r="48" spans="2:8" x14ac:dyDescent="0.35">
      <c r="B48" s="23" t="s">
        <v>27</v>
      </c>
      <c r="C48" s="18">
        <v>-1000</v>
      </c>
      <c r="D48" s="21"/>
      <c r="E48" s="63">
        <f t="shared" si="2"/>
        <v>-1000</v>
      </c>
      <c r="F48" s="42"/>
      <c r="G48" s="21">
        <v>-1000</v>
      </c>
      <c r="H48" s="43"/>
    </row>
    <row r="49" spans="2:8" x14ac:dyDescent="0.35">
      <c r="B49" s="23" t="s">
        <v>28</v>
      </c>
      <c r="C49" s="18">
        <v>-1000</v>
      </c>
      <c r="D49" s="21"/>
      <c r="E49" s="63">
        <f t="shared" si="2"/>
        <v>-1000</v>
      </c>
      <c r="F49" s="42"/>
      <c r="G49" s="21">
        <v>-1000</v>
      </c>
      <c r="H49" s="43"/>
    </row>
    <row r="50" spans="2:8" x14ac:dyDescent="0.35">
      <c r="B50" s="23"/>
      <c r="C50" s="20"/>
      <c r="D50" s="21"/>
      <c r="E50" s="63"/>
      <c r="F50" s="42"/>
      <c r="G50" s="21"/>
      <c r="H50" s="43"/>
    </row>
    <row r="51" spans="2:8" ht="15" thickBot="1" x14ac:dyDescent="0.4">
      <c r="B51" s="23" t="s">
        <v>49</v>
      </c>
      <c r="C51" s="20"/>
      <c r="D51" s="22"/>
      <c r="E51" s="63">
        <f t="shared" si="2"/>
        <v>0</v>
      </c>
      <c r="F51" s="42"/>
      <c r="G51" s="22"/>
      <c r="H51" s="43"/>
    </row>
    <row r="52" spans="2:8" ht="15" thickTop="1" x14ac:dyDescent="0.35">
      <c r="B52" s="12"/>
      <c r="C52" s="16"/>
      <c r="D52" s="21">
        <f>SUM(C46:C51)</f>
        <v>-4000</v>
      </c>
      <c r="E52" s="33"/>
      <c r="F52" s="46"/>
      <c r="G52" s="21">
        <f>SUM(G46:G49)</f>
        <v>-3760</v>
      </c>
      <c r="H52" s="43"/>
    </row>
    <row r="53" spans="2:8" ht="15" thickBot="1" x14ac:dyDescent="0.4">
      <c r="B53" s="7"/>
      <c r="C53" s="45"/>
      <c r="D53" s="7"/>
      <c r="E53" s="34"/>
      <c r="F53" s="46"/>
      <c r="G53" s="7"/>
      <c r="H53" s="49"/>
    </row>
    <row r="54" spans="2:8" ht="15.5" thickTop="1" thickBot="1" x14ac:dyDescent="0.4">
      <c r="B54" s="11"/>
      <c r="C54" s="27">
        <f>SUM(C8:C52)</f>
        <v>4492.4800000000014</v>
      </c>
      <c r="D54" s="29"/>
      <c r="E54" s="30">
        <f>SUM(E8:E51)</f>
        <v>4367.4800000000014</v>
      </c>
      <c r="F54" s="39"/>
      <c r="G54" s="40">
        <f>G14+G40+G52</f>
        <v>4085.7000000000007</v>
      </c>
      <c r="H54" s="11"/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360" verticalDpi="360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A53"/>
  <sheetViews>
    <sheetView showGridLines="0" tabSelected="1" topLeftCell="D6" zoomScale="82" zoomScaleNormal="82" workbookViewId="0">
      <selection activeCell="K19" sqref="K19"/>
    </sheetView>
  </sheetViews>
  <sheetFormatPr defaultRowHeight="14.5" x14ac:dyDescent="0.35"/>
  <cols>
    <col min="1" max="1" width="1.7265625" customWidth="1"/>
    <col min="2" max="2" width="51.54296875" customWidth="1"/>
    <col min="3" max="4" width="25.7265625" customWidth="1"/>
    <col min="5" max="5" width="15.7265625" customWidth="1"/>
    <col min="6" max="6" width="18.7265625" customWidth="1"/>
    <col min="7" max="7" width="5.7265625" customWidth="1"/>
    <col min="8" max="10" width="18.7265625" customWidth="1"/>
    <col min="11" max="11" width="64.26953125" customWidth="1"/>
    <col min="12" max="12" width="38.54296875" style="68" customWidth="1"/>
  </cols>
  <sheetData>
    <row r="2" spans="2:27" ht="31" x14ac:dyDescent="0.7">
      <c r="B2" s="1" t="s">
        <v>99</v>
      </c>
    </row>
    <row r="3" spans="2:27" ht="15" thickBot="1" x14ac:dyDescent="0.4"/>
    <row r="4" spans="2:27" x14ac:dyDescent="0.35">
      <c r="B4" s="2" t="s">
        <v>0</v>
      </c>
      <c r="C4" s="94" t="s">
        <v>1</v>
      </c>
      <c r="D4" s="95"/>
      <c r="E4" s="2" t="s">
        <v>2</v>
      </c>
      <c r="F4" s="2" t="s">
        <v>3</v>
      </c>
      <c r="G4" s="36"/>
      <c r="H4" s="2" t="s">
        <v>38</v>
      </c>
      <c r="I4" s="2" t="s">
        <v>37</v>
      </c>
      <c r="J4" s="2" t="s">
        <v>35</v>
      </c>
      <c r="K4" s="2" t="s">
        <v>4</v>
      </c>
    </row>
    <row r="5" spans="2:27" ht="15" thickBot="1" x14ac:dyDescent="0.4">
      <c r="B5" s="4" t="s">
        <v>5</v>
      </c>
      <c r="C5" s="5" t="s">
        <v>6</v>
      </c>
      <c r="D5" s="77" t="s">
        <v>7</v>
      </c>
      <c r="E5" s="4" t="s">
        <v>10</v>
      </c>
      <c r="F5" s="4" t="s">
        <v>11</v>
      </c>
      <c r="G5" s="36"/>
      <c r="H5" s="4" t="s">
        <v>36</v>
      </c>
      <c r="I5" s="80" t="s">
        <v>34</v>
      </c>
      <c r="J5" s="4" t="s">
        <v>34</v>
      </c>
      <c r="K5" s="7"/>
    </row>
    <row r="6" spans="2:27" x14ac:dyDescent="0.35">
      <c r="B6" s="8"/>
      <c r="C6" s="9"/>
      <c r="D6" s="57"/>
      <c r="E6" s="57"/>
      <c r="F6" s="32"/>
      <c r="G6" s="46"/>
      <c r="H6" s="17"/>
      <c r="I6" s="48"/>
      <c r="J6" s="48"/>
      <c r="K6" s="47"/>
    </row>
    <row r="7" spans="2:27" x14ac:dyDescent="0.35">
      <c r="B7" s="13" t="s">
        <v>12</v>
      </c>
      <c r="C7" s="14"/>
      <c r="D7" s="15"/>
      <c r="E7" s="15"/>
      <c r="F7" s="33"/>
      <c r="G7" s="46"/>
      <c r="H7" s="17"/>
      <c r="I7" s="17"/>
      <c r="J7" s="17"/>
      <c r="K7" s="12"/>
    </row>
    <row r="8" spans="2:27" x14ac:dyDescent="0.35">
      <c r="B8" s="12" t="s">
        <v>53</v>
      </c>
      <c r="C8" s="18">
        <f>'Qtr1 Budget vs YTD'!C8</f>
        <v>0</v>
      </c>
      <c r="D8" s="18">
        <v>0</v>
      </c>
      <c r="E8" s="19"/>
      <c r="F8" s="64">
        <f>SUM(C8+D8)</f>
        <v>0</v>
      </c>
      <c r="G8" s="42"/>
      <c r="H8" s="21">
        <f>('Qtr1 Budget vs YTD'!G8)</f>
        <v>0</v>
      </c>
      <c r="I8" s="21">
        <v>0</v>
      </c>
      <c r="J8" s="21">
        <f t="shared" ref="J8:J13" si="0">SUM(H8:I8)</f>
        <v>0</v>
      </c>
      <c r="K8" s="12"/>
      <c r="L8" s="69"/>
    </row>
    <row r="9" spans="2:27" x14ac:dyDescent="0.35">
      <c r="B9" s="12" t="s">
        <v>41</v>
      </c>
      <c r="C9" s="18">
        <f>'Qtr1 Budget vs YTD'!C9</f>
        <v>18019.900000000001</v>
      </c>
      <c r="D9" s="19">
        <v>18019.900000000001</v>
      </c>
      <c r="E9" s="19"/>
      <c r="F9" s="64">
        <f>SUM(C9+D9)</f>
        <v>36039.800000000003</v>
      </c>
      <c r="G9" s="42"/>
      <c r="H9" s="21">
        <f>('Qtr1 Budget vs YTD'!G9)</f>
        <v>18019.900000000001</v>
      </c>
      <c r="I9" s="21">
        <v>18019.900000000001</v>
      </c>
      <c r="J9" s="21">
        <f t="shared" si="0"/>
        <v>36039.800000000003</v>
      </c>
      <c r="K9" s="12"/>
      <c r="L9" s="69"/>
    </row>
    <row r="10" spans="2:27" x14ac:dyDescent="0.35">
      <c r="B10" s="12" t="s">
        <v>13</v>
      </c>
      <c r="C10" s="18">
        <f>'Qtr1 Budget vs YTD'!C10</f>
        <v>150</v>
      </c>
      <c r="D10" s="19">
        <v>150</v>
      </c>
      <c r="E10" s="19"/>
      <c r="F10" s="64">
        <f>SUM(C10+D10)</f>
        <v>300</v>
      </c>
      <c r="G10" s="42"/>
      <c r="H10" s="21">
        <f>('Qtr1 Budget vs YTD'!G10)</f>
        <v>132.16</v>
      </c>
      <c r="I10" s="21">
        <v>261.88</v>
      </c>
      <c r="J10" s="21">
        <f t="shared" si="0"/>
        <v>394.03999999999996</v>
      </c>
      <c r="K10" s="12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2:27" x14ac:dyDescent="0.35">
      <c r="B11" s="12" t="s">
        <v>14</v>
      </c>
      <c r="C11" s="18">
        <f>'Qtr1 Budget vs YTD'!C11</f>
        <v>0</v>
      </c>
      <c r="D11" s="19">
        <v>1700</v>
      </c>
      <c r="E11" s="19"/>
      <c r="F11" s="64">
        <f>SUM(C11+D11)</f>
        <v>1700</v>
      </c>
      <c r="G11" s="42"/>
      <c r="H11" s="21">
        <f>('Qtr1 Budget vs YTD'!G11)</f>
        <v>0</v>
      </c>
      <c r="I11" s="21">
        <v>0</v>
      </c>
      <c r="J11" s="21">
        <f t="shared" si="0"/>
        <v>0</v>
      </c>
      <c r="K11" s="12" t="s">
        <v>64</v>
      </c>
      <c r="L11" s="69"/>
    </row>
    <row r="12" spans="2:27" x14ac:dyDescent="0.35">
      <c r="B12" s="12" t="s">
        <v>15</v>
      </c>
      <c r="C12" s="18">
        <f>'Qtr1 Budget vs YTD'!C12</f>
        <v>550</v>
      </c>
      <c r="D12" s="19">
        <v>550</v>
      </c>
      <c r="E12" s="19"/>
      <c r="F12" s="64">
        <f>SUM(C12+D12)</f>
        <v>1100</v>
      </c>
      <c r="G12" s="42"/>
      <c r="H12" s="21">
        <f>('Qtr1 Budget vs YTD'!G12)</f>
        <v>544.32000000000005</v>
      </c>
      <c r="I12" s="21">
        <v>0</v>
      </c>
      <c r="J12" s="21">
        <f t="shared" si="0"/>
        <v>544.32000000000005</v>
      </c>
      <c r="K12" s="12"/>
      <c r="L12" s="69"/>
    </row>
    <row r="13" spans="2:27" ht="15" thickBot="1" x14ac:dyDescent="0.4">
      <c r="B13" s="12" t="s">
        <v>70</v>
      </c>
      <c r="C13" s="20"/>
      <c r="D13" s="44"/>
      <c r="E13" s="66"/>
      <c r="F13" s="31"/>
      <c r="G13" s="42"/>
      <c r="H13" s="21">
        <f>('Qtr1 Budget vs YTD'!G13)</f>
        <v>0</v>
      </c>
      <c r="I13" s="22">
        <v>0</v>
      </c>
      <c r="J13" s="22">
        <f t="shared" si="0"/>
        <v>0</v>
      </c>
      <c r="K13" s="12" t="s">
        <v>85</v>
      </c>
      <c r="L13" s="69"/>
    </row>
    <row r="14" spans="2:27" ht="15" thickTop="1" x14ac:dyDescent="0.35">
      <c r="B14" s="12"/>
      <c r="C14" s="14"/>
      <c r="D14" s="51"/>
      <c r="E14" s="19">
        <f>SUM(F8:F12)</f>
        <v>39139.800000000003</v>
      </c>
      <c r="F14" s="33"/>
      <c r="G14" s="46"/>
      <c r="H14" s="21">
        <f>('Qtr1 Budget vs YTD'!G14)</f>
        <v>18696.38</v>
      </c>
      <c r="I14" s="21">
        <f>SUM(I8:I13)</f>
        <v>18281.780000000002</v>
      </c>
      <c r="J14" s="21">
        <f>SUM(J8:J13)</f>
        <v>36978.160000000003</v>
      </c>
      <c r="K14" s="12"/>
      <c r="L14" s="69"/>
    </row>
    <row r="15" spans="2:27" x14ac:dyDescent="0.35">
      <c r="B15" s="12"/>
      <c r="C15" s="14"/>
      <c r="D15" s="51"/>
      <c r="E15" s="15"/>
      <c r="F15" s="33"/>
      <c r="G15" s="46"/>
      <c r="H15" s="21">
        <f>('Qtr1 Budget vs YTD'!G15)</f>
        <v>0</v>
      </c>
      <c r="I15" s="17"/>
      <c r="J15" s="17"/>
      <c r="K15" s="12"/>
      <c r="L15" s="70"/>
    </row>
    <row r="16" spans="2:27" x14ac:dyDescent="0.35">
      <c r="B16" s="12"/>
      <c r="C16" s="14"/>
      <c r="D16" s="51"/>
      <c r="E16" s="15"/>
      <c r="F16" s="33"/>
      <c r="G16" s="46"/>
      <c r="H16" s="21">
        <f>('Qtr1 Budget vs YTD'!G16)</f>
        <v>0</v>
      </c>
      <c r="I16" s="17"/>
      <c r="J16" s="17"/>
      <c r="K16" s="12"/>
      <c r="L16" s="70"/>
    </row>
    <row r="17" spans="2:12" x14ac:dyDescent="0.35">
      <c r="B17" s="13" t="s">
        <v>16</v>
      </c>
      <c r="C17" s="19"/>
      <c r="D17" s="18"/>
      <c r="E17" s="19"/>
      <c r="F17" s="31"/>
      <c r="G17" s="42"/>
      <c r="H17" s="21">
        <f>('Qtr1 Budget vs YTD'!G17)</f>
        <v>0</v>
      </c>
      <c r="I17" s="21"/>
      <c r="J17" s="21"/>
      <c r="K17" s="12"/>
      <c r="L17" s="69"/>
    </row>
    <row r="18" spans="2:12" x14ac:dyDescent="0.35">
      <c r="B18" s="12" t="s">
        <v>63</v>
      </c>
      <c r="C18" s="18">
        <f>'Qtr1 Budget vs YTD'!C18</f>
        <v>-3344.75</v>
      </c>
      <c r="D18" s="18">
        <v>-3344.75</v>
      </c>
      <c r="E18" s="19"/>
      <c r="F18" s="61">
        <f>SUM(C18:D18)</f>
        <v>-6689.5</v>
      </c>
      <c r="G18" s="67"/>
      <c r="H18" s="21">
        <v>-4392.3900000000003</v>
      </c>
      <c r="I18" s="21">
        <v>-1808.75</v>
      </c>
      <c r="J18" s="21">
        <f>SUM(H18:I18)</f>
        <v>-6201.14</v>
      </c>
      <c r="K18" s="12"/>
      <c r="L18" s="69"/>
    </row>
    <row r="19" spans="2:12" x14ac:dyDescent="0.35">
      <c r="B19" s="12" t="s">
        <v>32</v>
      </c>
      <c r="C19" s="18">
        <f>'Qtr1 Budget vs YTD'!C19</f>
        <v>-983.25</v>
      </c>
      <c r="D19" s="18">
        <v>-983.25</v>
      </c>
      <c r="E19" s="19"/>
      <c r="F19" s="64">
        <f t="shared" ref="F19:F24" si="1">SUM(C19:E19)</f>
        <v>-1966.5</v>
      </c>
      <c r="G19" s="67"/>
      <c r="H19" s="21">
        <f>('Qtr1 Budget vs YTD'!G19)</f>
        <v>-403.37</v>
      </c>
      <c r="I19" s="21">
        <v>-306.04000000000002</v>
      </c>
      <c r="J19" s="21">
        <v>-709.41</v>
      </c>
      <c r="K19" s="12"/>
      <c r="L19" s="69"/>
    </row>
    <row r="20" spans="2:12" x14ac:dyDescent="0.35">
      <c r="B20" s="12" t="s">
        <v>42</v>
      </c>
      <c r="C20" s="18">
        <f>'Qtr1 Budget vs YTD'!C20</f>
        <v>-505</v>
      </c>
      <c r="D20" s="18">
        <v>-505</v>
      </c>
      <c r="E20" s="19"/>
      <c r="F20" s="64">
        <f t="shared" si="1"/>
        <v>-1010</v>
      </c>
      <c r="G20" s="42"/>
      <c r="H20" s="21">
        <f>('Qtr1 Budget vs YTD'!G20)</f>
        <v>-1115.99</v>
      </c>
      <c r="I20" s="21">
        <v>0</v>
      </c>
      <c r="J20" s="21">
        <f t="shared" ref="J20:J35" si="2">SUM(H20:I20)</f>
        <v>-1115.99</v>
      </c>
      <c r="K20" s="12"/>
      <c r="L20" s="69"/>
    </row>
    <row r="21" spans="2:12" x14ac:dyDescent="0.35">
      <c r="B21" s="12" t="s">
        <v>43</v>
      </c>
      <c r="C21" s="18">
        <f>'Qtr1 Budget vs YTD'!C21</f>
        <v>-50</v>
      </c>
      <c r="D21" s="18">
        <v>-50</v>
      </c>
      <c r="E21" s="19"/>
      <c r="F21" s="64">
        <f t="shared" si="1"/>
        <v>-100</v>
      </c>
      <c r="G21" s="42"/>
      <c r="H21" s="21">
        <f>('Qtr1 Budget vs YTD'!G21)</f>
        <v>-58.66</v>
      </c>
      <c r="I21" s="21">
        <v>-25</v>
      </c>
      <c r="J21" s="21">
        <f t="shared" si="2"/>
        <v>-83.66</v>
      </c>
      <c r="K21" s="12"/>
      <c r="L21" s="69"/>
    </row>
    <row r="22" spans="2:12" x14ac:dyDescent="0.35">
      <c r="B22" s="12" t="s">
        <v>48</v>
      </c>
      <c r="C22" s="18">
        <f>'Qtr1 Budget vs YTD'!C22</f>
        <v>-656.92</v>
      </c>
      <c r="D22" s="18">
        <v>-656.92</v>
      </c>
      <c r="E22" s="19"/>
      <c r="F22" s="64">
        <f t="shared" si="1"/>
        <v>-1313.84</v>
      </c>
      <c r="G22" s="42"/>
      <c r="H22" s="21">
        <f>('Qtr1 Budget vs YTD'!G22)</f>
        <v>-338.07</v>
      </c>
      <c r="I22" s="21">
        <v>-458.4</v>
      </c>
      <c r="J22" s="21">
        <f t="shared" si="2"/>
        <v>-796.47</v>
      </c>
      <c r="K22" s="12"/>
      <c r="L22" s="69"/>
    </row>
    <row r="23" spans="2:12" x14ac:dyDescent="0.35">
      <c r="B23" s="12" t="s">
        <v>17</v>
      </c>
      <c r="C23" s="18">
        <f>'Qtr1 Budget vs YTD'!C23</f>
        <v>0</v>
      </c>
      <c r="D23" s="18">
        <v>-100</v>
      </c>
      <c r="E23" s="19"/>
      <c r="F23" s="64">
        <f t="shared" si="1"/>
        <v>-100</v>
      </c>
      <c r="G23" s="42"/>
      <c r="H23" s="21">
        <f>('Qtr1 Budget vs YTD'!G23)</f>
        <v>-86.08</v>
      </c>
      <c r="I23" s="21">
        <v>0</v>
      </c>
      <c r="J23" s="21">
        <f t="shared" si="2"/>
        <v>-86.08</v>
      </c>
      <c r="K23" s="12"/>
      <c r="L23" s="69"/>
    </row>
    <row r="24" spans="2:12" x14ac:dyDescent="0.35">
      <c r="B24" s="12" t="s">
        <v>18</v>
      </c>
      <c r="C24" s="18">
        <f>'Qtr1 Budget vs YTD'!C24</f>
        <v>0</v>
      </c>
      <c r="D24" s="18">
        <v>0</v>
      </c>
      <c r="E24" s="19"/>
      <c r="F24" s="64">
        <f t="shared" si="1"/>
        <v>0</v>
      </c>
      <c r="G24" s="42"/>
      <c r="H24" s="21">
        <f>('Qtr1 Budget vs YTD'!G24)</f>
        <v>0</v>
      </c>
      <c r="I24" s="21">
        <v>0</v>
      </c>
      <c r="J24" s="21">
        <f t="shared" si="2"/>
        <v>0</v>
      </c>
      <c r="K24" s="12"/>
      <c r="L24" s="69"/>
    </row>
    <row r="25" spans="2:12" x14ac:dyDescent="0.35">
      <c r="B25" s="12" t="s">
        <v>19</v>
      </c>
      <c r="C25" s="18">
        <f>'Qtr1 Budget vs YTD'!C25</f>
        <v>-850</v>
      </c>
      <c r="D25" s="18">
        <v>-850</v>
      </c>
      <c r="E25" s="19"/>
      <c r="F25" s="64">
        <f t="shared" ref="F25:F33" si="3">SUM(C25:E25)</f>
        <v>-1700</v>
      </c>
      <c r="G25" s="42"/>
      <c r="H25" s="21">
        <f>('Qtr1 Budget vs YTD'!G25)</f>
        <v>-1382.02</v>
      </c>
      <c r="I25" s="21">
        <v>0</v>
      </c>
      <c r="J25" s="21">
        <f t="shared" si="2"/>
        <v>-1382.02</v>
      </c>
      <c r="K25" s="12"/>
      <c r="L25" s="69"/>
    </row>
    <row r="26" spans="2:12" x14ac:dyDescent="0.35">
      <c r="B26" s="12" t="s">
        <v>20</v>
      </c>
      <c r="C26" s="18">
        <f>'Qtr1 Budget vs YTD'!C26</f>
        <v>-275</v>
      </c>
      <c r="D26" s="18">
        <v>-275</v>
      </c>
      <c r="E26" s="19"/>
      <c r="F26" s="64">
        <f t="shared" si="3"/>
        <v>-550</v>
      </c>
      <c r="G26" s="42"/>
      <c r="H26" s="21">
        <f>('Qtr1 Budget vs YTD'!G26)</f>
        <v>-188.08</v>
      </c>
      <c r="I26" s="21">
        <v>0</v>
      </c>
      <c r="J26" s="21">
        <f t="shared" si="2"/>
        <v>-188.08</v>
      </c>
      <c r="K26" s="12"/>
      <c r="L26" s="69"/>
    </row>
    <row r="27" spans="2:12" x14ac:dyDescent="0.35">
      <c r="B27" s="12" t="s">
        <v>21</v>
      </c>
      <c r="C27" s="18">
        <f>'Qtr1 Budget vs YTD'!C27</f>
        <v>-2000</v>
      </c>
      <c r="D27" s="18">
        <v>-2000</v>
      </c>
      <c r="E27" s="19"/>
      <c r="F27" s="64">
        <f t="shared" si="3"/>
        <v>-4000</v>
      </c>
      <c r="G27" s="42"/>
      <c r="H27" s="21">
        <f>('Qtr1 Budget vs YTD'!G27)</f>
        <v>-1503.04</v>
      </c>
      <c r="I27" s="21">
        <v>-10</v>
      </c>
      <c r="J27" s="21">
        <f t="shared" si="2"/>
        <v>-1513.04</v>
      </c>
      <c r="K27" s="12"/>
      <c r="L27" s="69"/>
    </row>
    <row r="28" spans="2:12" x14ac:dyDescent="0.35">
      <c r="B28" s="12" t="s">
        <v>22</v>
      </c>
      <c r="C28" s="18">
        <f>'Qtr1 Budget vs YTD'!C28</f>
        <v>0</v>
      </c>
      <c r="D28" s="18">
        <v>-1300</v>
      </c>
      <c r="E28" s="19"/>
      <c r="F28" s="64">
        <f t="shared" si="3"/>
        <v>-1300</v>
      </c>
      <c r="G28" s="42" t="s">
        <v>61</v>
      </c>
      <c r="H28" s="21">
        <f>('Qtr1 Budget vs YTD'!G28)</f>
        <v>-1105.48</v>
      </c>
      <c r="I28" s="21">
        <v>0</v>
      </c>
      <c r="J28" s="21">
        <f t="shared" si="2"/>
        <v>-1105.48</v>
      </c>
      <c r="K28" s="43"/>
      <c r="L28" s="69"/>
    </row>
    <row r="29" spans="2:12" x14ac:dyDescent="0.35">
      <c r="B29" s="12" t="s">
        <v>23</v>
      </c>
      <c r="C29" s="18">
        <f>'Qtr1 Budget vs YTD'!C29</f>
        <v>-87.5</v>
      </c>
      <c r="D29" s="18">
        <v>-87.5</v>
      </c>
      <c r="E29" s="19"/>
      <c r="F29" s="64">
        <f t="shared" si="3"/>
        <v>-175</v>
      </c>
      <c r="G29" s="42"/>
      <c r="H29" s="21">
        <f>('Qtr1 Budget vs YTD'!G29)</f>
        <v>0</v>
      </c>
      <c r="I29" s="21">
        <v>0</v>
      </c>
      <c r="J29" s="21">
        <f t="shared" si="2"/>
        <v>0</v>
      </c>
      <c r="K29" s="12"/>
      <c r="L29" s="69"/>
    </row>
    <row r="30" spans="2:12" x14ac:dyDescent="0.35">
      <c r="B30" s="12" t="s">
        <v>94</v>
      </c>
      <c r="C30" s="18">
        <f>'Qtr1 Budget vs YTD'!C30</f>
        <v>0</v>
      </c>
      <c r="D30" s="18">
        <v>0</v>
      </c>
      <c r="E30" s="19"/>
      <c r="F30" s="64">
        <f t="shared" si="3"/>
        <v>0</v>
      </c>
      <c r="G30" s="42"/>
      <c r="H30" s="21">
        <f>('Qtr1 Budget vs YTD'!G30)</f>
        <v>0</v>
      </c>
      <c r="I30" s="21">
        <v>0</v>
      </c>
      <c r="J30" s="21">
        <f t="shared" si="2"/>
        <v>0</v>
      </c>
      <c r="K30" s="12"/>
      <c r="L30" s="69"/>
    </row>
    <row r="31" spans="2:12" x14ac:dyDescent="0.35">
      <c r="B31" s="12" t="s">
        <v>24</v>
      </c>
      <c r="C31" s="18">
        <f>'Qtr1 Budget vs YTD'!C31</f>
        <v>-250</v>
      </c>
      <c r="D31" s="18">
        <v>-250</v>
      </c>
      <c r="E31" s="19"/>
      <c r="F31" s="64">
        <f t="shared" si="3"/>
        <v>-500</v>
      </c>
      <c r="G31" s="42" t="s">
        <v>61</v>
      </c>
      <c r="H31" s="21">
        <f>('Qtr1 Budget vs YTD'!G31)</f>
        <v>-175.5</v>
      </c>
      <c r="I31" s="21">
        <v>0</v>
      </c>
      <c r="J31" s="21">
        <f t="shared" si="2"/>
        <v>-175.5</v>
      </c>
      <c r="K31" s="12"/>
      <c r="L31" s="69"/>
    </row>
    <row r="32" spans="2:12" x14ac:dyDescent="0.35">
      <c r="B32" s="12" t="s">
        <v>67</v>
      </c>
      <c r="C32" s="18">
        <f>'Qtr1 Budget vs YTD'!C32</f>
        <v>0</v>
      </c>
      <c r="D32" s="18">
        <v>0</v>
      </c>
      <c r="E32" s="19"/>
      <c r="F32" s="64">
        <f t="shared" si="3"/>
        <v>0</v>
      </c>
      <c r="G32" s="42"/>
      <c r="H32" s="21">
        <f>('Qtr1 Budget vs YTD'!G32)</f>
        <v>0</v>
      </c>
      <c r="I32" s="21">
        <v>0</v>
      </c>
      <c r="J32" s="21">
        <f t="shared" si="2"/>
        <v>0</v>
      </c>
      <c r="K32" s="12"/>
      <c r="L32" s="69"/>
    </row>
    <row r="33" spans="2:12" x14ac:dyDescent="0.35">
      <c r="B33" s="12" t="s">
        <v>44</v>
      </c>
      <c r="C33" s="18">
        <f>'Qtr1 Budget vs YTD'!C33</f>
        <v>-1100</v>
      </c>
      <c r="D33" s="18">
        <v>-1100</v>
      </c>
      <c r="E33" s="19"/>
      <c r="F33" s="64">
        <f t="shared" si="3"/>
        <v>-2200</v>
      </c>
      <c r="G33" s="42"/>
      <c r="H33" s="21">
        <f>('Qtr1 Budget vs YTD'!G33)</f>
        <v>-102</v>
      </c>
      <c r="I33" s="21">
        <v>0</v>
      </c>
      <c r="J33" s="21">
        <f t="shared" si="2"/>
        <v>-102</v>
      </c>
      <c r="K33" s="12"/>
      <c r="L33" s="69"/>
    </row>
    <row r="34" spans="2:12" x14ac:dyDescent="0.35">
      <c r="B34" s="12" t="s">
        <v>29</v>
      </c>
      <c r="C34" s="18">
        <f>'Qtr1 Budget vs YTD'!C34</f>
        <v>0</v>
      </c>
      <c r="D34" s="18">
        <v>-125</v>
      </c>
      <c r="E34" s="19"/>
      <c r="F34" s="64">
        <f>SUM(C34:E34)</f>
        <v>-125</v>
      </c>
      <c r="G34" s="42"/>
      <c r="H34" s="21">
        <f>('Qtr1 Budget vs YTD'!G34)</f>
        <v>0</v>
      </c>
      <c r="I34" s="21">
        <v>0</v>
      </c>
      <c r="J34" s="21">
        <f t="shared" si="2"/>
        <v>0</v>
      </c>
      <c r="K34" s="12"/>
      <c r="L34" s="69"/>
    </row>
    <row r="35" spans="2:12" x14ac:dyDescent="0.35">
      <c r="B35" s="12" t="s">
        <v>45</v>
      </c>
      <c r="C35" s="18">
        <f>'Qtr1 Budget vs YTD'!C35</f>
        <v>0</v>
      </c>
      <c r="D35" s="18">
        <v>0</v>
      </c>
      <c r="E35" s="19"/>
      <c r="F35" s="21">
        <v>0</v>
      </c>
      <c r="G35" s="42"/>
      <c r="H35" s="21">
        <f>('Qtr1 Budget vs YTD'!G35)</f>
        <v>0</v>
      </c>
      <c r="I35" s="21">
        <v>0</v>
      </c>
      <c r="J35" s="21">
        <f t="shared" si="2"/>
        <v>0</v>
      </c>
      <c r="K35" s="12"/>
      <c r="L35" s="69"/>
    </row>
    <row r="36" spans="2:12" x14ac:dyDescent="0.35">
      <c r="B36" s="12" t="s">
        <v>62</v>
      </c>
      <c r="C36" s="18">
        <v>0</v>
      </c>
      <c r="D36" s="18">
        <v>0</v>
      </c>
      <c r="E36" s="19"/>
      <c r="F36" s="10"/>
      <c r="G36" s="42"/>
      <c r="H36" s="21">
        <f>('Qtr1 Budget vs YTD'!G36)</f>
        <v>0</v>
      </c>
      <c r="I36" s="21">
        <v>0</v>
      </c>
      <c r="J36" s="21">
        <v>0</v>
      </c>
      <c r="K36" s="12"/>
      <c r="L36" s="69"/>
    </row>
    <row r="37" spans="2:12" x14ac:dyDescent="0.35">
      <c r="B37" s="12" t="s">
        <v>46</v>
      </c>
      <c r="C37" s="18">
        <f>'Qtr1 Budget vs YTD'!C37</f>
        <v>-125</v>
      </c>
      <c r="D37" s="18">
        <v>-125</v>
      </c>
      <c r="E37" s="19"/>
      <c r="F37" s="64">
        <f>SUM(C37:E37)</f>
        <v>-250</v>
      </c>
      <c r="G37" s="42"/>
      <c r="H37" s="21">
        <f>('Qtr1 Budget vs YTD'!G37)</f>
        <v>0</v>
      </c>
      <c r="I37" s="21">
        <v>0</v>
      </c>
      <c r="J37" s="21">
        <f>SUM(H37:I37)</f>
        <v>0</v>
      </c>
      <c r="K37" s="12"/>
      <c r="L37" s="69"/>
    </row>
    <row r="38" spans="2:12" x14ac:dyDescent="0.35">
      <c r="B38" s="12" t="s">
        <v>47</v>
      </c>
      <c r="C38" s="18">
        <f>'Qtr1 Budget vs YTD'!C38</f>
        <v>0</v>
      </c>
      <c r="D38" s="18"/>
      <c r="E38" s="19">
        <v>0</v>
      </c>
      <c r="F38" s="64">
        <v>0</v>
      </c>
      <c r="G38" s="42"/>
      <c r="H38" s="21">
        <f>('Qtr1 Budget vs YTD'!G38)</f>
        <v>0</v>
      </c>
      <c r="I38" s="21">
        <v>0</v>
      </c>
      <c r="J38" s="21"/>
      <c r="K38" s="12"/>
      <c r="L38" s="69"/>
    </row>
    <row r="39" spans="2:12" ht="15" thickBot="1" x14ac:dyDescent="0.4">
      <c r="B39" s="12"/>
      <c r="C39" s="75"/>
      <c r="D39" s="20"/>
      <c r="E39" s="66"/>
      <c r="F39" s="64"/>
      <c r="G39" s="42"/>
      <c r="H39" s="22">
        <f>('Qtr1 Budget vs YTD'!G39)</f>
        <v>0</v>
      </c>
      <c r="I39" s="22"/>
      <c r="J39" s="22"/>
      <c r="K39" s="12"/>
      <c r="L39" s="69"/>
    </row>
    <row r="40" spans="2:12" ht="15" thickTop="1" x14ac:dyDescent="0.35">
      <c r="B40" s="12" t="s">
        <v>51</v>
      </c>
      <c r="C40" s="16"/>
      <c r="D40" s="51"/>
      <c r="E40" s="19">
        <f>SUM(F18:F38)</f>
        <v>-21979.84</v>
      </c>
      <c r="F40" s="64"/>
      <c r="G40" s="42"/>
      <c r="H40" s="21">
        <f>('Qtr1 Budget vs YTD'!G40)</f>
        <v>-10850.68</v>
      </c>
      <c r="I40" s="21">
        <f>SUM(I17:I38)</f>
        <v>-2608.19</v>
      </c>
      <c r="J40" s="21">
        <f>SUM(J18:J38)</f>
        <v>-13458.869999999999</v>
      </c>
      <c r="K40" s="12"/>
      <c r="L40" s="69"/>
    </row>
    <row r="41" spans="2:12" x14ac:dyDescent="0.35">
      <c r="B41" s="83" t="s">
        <v>69</v>
      </c>
      <c r="C41" s="16"/>
      <c r="D41" s="51"/>
      <c r="E41" s="19"/>
      <c r="F41" s="64"/>
      <c r="G41" s="42"/>
      <c r="H41" s="21">
        <f>('Qtr1 Budget vs YTD'!G41)</f>
        <v>0</v>
      </c>
      <c r="I41" s="21"/>
      <c r="J41" s="21"/>
      <c r="K41" s="12"/>
      <c r="L41" s="69"/>
    </row>
    <row r="42" spans="2:12" x14ac:dyDescent="0.35">
      <c r="B42" s="12" t="s">
        <v>71</v>
      </c>
      <c r="C42" s="16"/>
      <c r="D42" s="51"/>
      <c r="E42" s="19"/>
      <c r="F42" s="64"/>
      <c r="G42" s="42"/>
      <c r="H42" s="21">
        <f>('Qtr1 Budget vs YTD'!G42)</f>
        <v>0</v>
      </c>
      <c r="I42" s="21">
        <f>('Qtr1 Budget vs YTD'!H42)</f>
        <v>0</v>
      </c>
      <c r="J42" s="21"/>
      <c r="K42" s="12"/>
      <c r="L42" s="69"/>
    </row>
    <row r="43" spans="2:12" x14ac:dyDescent="0.35">
      <c r="B43" s="12" t="s">
        <v>72</v>
      </c>
      <c r="C43" s="16"/>
      <c r="D43" s="51"/>
      <c r="E43" s="19"/>
      <c r="F43" s="64"/>
      <c r="G43" s="42"/>
      <c r="H43" s="21">
        <f>('Qtr1 Budget vs YTD'!G43)</f>
        <v>0</v>
      </c>
      <c r="I43" s="21">
        <v>0</v>
      </c>
      <c r="J43" s="21"/>
      <c r="K43" s="12"/>
      <c r="L43" s="69"/>
    </row>
    <row r="44" spans="2:12" x14ac:dyDescent="0.35">
      <c r="B44" s="12"/>
      <c r="C44" s="16"/>
      <c r="D44" s="51"/>
      <c r="E44" s="19"/>
      <c r="F44" s="64"/>
      <c r="G44" s="42"/>
      <c r="H44" s="21">
        <f>('Qtr1 Budget vs YTD'!G44)</f>
        <v>0</v>
      </c>
      <c r="I44" s="21"/>
      <c r="J44" s="21"/>
      <c r="K44" s="12"/>
      <c r="L44" s="69"/>
    </row>
    <row r="45" spans="2:12" x14ac:dyDescent="0.35">
      <c r="B45" s="13" t="s">
        <v>25</v>
      </c>
      <c r="C45" s="16"/>
      <c r="D45" s="51"/>
      <c r="E45" s="15"/>
      <c r="F45" s="64"/>
      <c r="G45" s="46"/>
      <c r="H45" s="21">
        <f>('Qtr1 Budget vs YTD'!G45)</f>
        <v>0</v>
      </c>
      <c r="I45" s="17"/>
      <c r="J45" s="17"/>
      <c r="K45" s="12"/>
      <c r="L45" s="70"/>
    </row>
    <row r="46" spans="2:12" x14ac:dyDescent="0.35">
      <c r="B46" s="23" t="s">
        <v>31</v>
      </c>
      <c r="C46" s="18">
        <f>'Qtr1 Budget vs YTD'!C46</f>
        <v>-1000</v>
      </c>
      <c r="D46" s="18">
        <v>-1000</v>
      </c>
      <c r="E46" s="19"/>
      <c r="F46" s="64">
        <f>SUM(C46:E46)</f>
        <v>-2000</v>
      </c>
      <c r="G46" s="42"/>
      <c r="H46" s="21">
        <f>('Qtr1 Budget vs YTD'!G46)</f>
        <v>-760</v>
      </c>
      <c r="I46" s="21"/>
      <c r="J46" s="21">
        <f>SUM(H46:I46)</f>
        <v>-760</v>
      </c>
      <c r="K46" s="12"/>
      <c r="L46" s="69"/>
    </row>
    <row r="47" spans="2:12" x14ac:dyDescent="0.35">
      <c r="B47" s="23" t="s">
        <v>26</v>
      </c>
      <c r="C47" s="18">
        <f>'Qtr1 Budget vs YTD'!C47</f>
        <v>-1000</v>
      </c>
      <c r="D47" s="18">
        <v>0</v>
      </c>
      <c r="E47" s="19"/>
      <c r="F47" s="64">
        <f>SUM(C47:E47)</f>
        <v>-1000</v>
      </c>
      <c r="G47" s="42"/>
      <c r="H47" s="21">
        <f>('Qtr1 Budget vs YTD'!G47)</f>
        <v>-1000</v>
      </c>
      <c r="I47" s="21">
        <v>0</v>
      </c>
      <c r="J47" s="21">
        <f>SUM(H47:I47)</f>
        <v>-1000</v>
      </c>
      <c r="K47" s="12"/>
      <c r="L47" s="69"/>
    </row>
    <row r="48" spans="2:12" x14ac:dyDescent="0.35">
      <c r="B48" s="23" t="s">
        <v>27</v>
      </c>
      <c r="C48" s="18">
        <f>'Qtr1 Budget vs YTD'!C48</f>
        <v>-1000</v>
      </c>
      <c r="D48" s="18">
        <v>0</v>
      </c>
      <c r="E48" s="19"/>
      <c r="F48" s="64">
        <f>SUM(C48:E48)</f>
        <v>-1000</v>
      </c>
      <c r="G48" s="42"/>
      <c r="H48" s="21">
        <f>('Qtr1 Budget vs YTD'!G48)</f>
        <v>-1000</v>
      </c>
      <c r="I48" s="21">
        <v>0</v>
      </c>
      <c r="J48" s="21">
        <f>SUM(H48:I48)</f>
        <v>-1000</v>
      </c>
      <c r="K48" s="12"/>
      <c r="L48" s="69"/>
    </row>
    <row r="49" spans="2:12" x14ac:dyDescent="0.35">
      <c r="B49" s="23" t="s">
        <v>28</v>
      </c>
      <c r="C49" s="18">
        <f>'Qtr1 Budget vs YTD'!C49</f>
        <v>-1000</v>
      </c>
      <c r="D49" s="18">
        <v>0</v>
      </c>
      <c r="E49" s="19"/>
      <c r="F49" s="31">
        <f>SUM(C49:E49)</f>
        <v>-1000</v>
      </c>
      <c r="G49" s="42"/>
      <c r="H49" s="21">
        <f>('Qtr1 Budget vs YTD'!G49)</f>
        <v>-1000</v>
      </c>
      <c r="I49" s="21">
        <v>0</v>
      </c>
      <c r="J49" s="21">
        <f>SUM(H49:I49)</f>
        <v>-1000</v>
      </c>
      <c r="K49" s="12"/>
      <c r="L49" s="69"/>
    </row>
    <row r="50" spans="2:12" ht="15" thickBot="1" x14ac:dyDescent="0.4">
      <c r="B50" s="23" t="s">
        <v>50</v>
      </c>
      <c r="C50" s="18">
        <f>'Qtr1 Budget vs YTD'!C51</f>
        <v>0</v>
      </c>
      <c r="D50" s="20"/>
      <c r="E50" s="66"/>
      <c r="F50" s="31">
        <f>SUM(C50:E50)</f>
        <v>0</v>
      </c>
      <c r="G50" s="42"/>
      <c r="H50" s="21">
        <f>('Qtr1 Budget vs YTD'!G51)</f>
        <v>0</v>
      </c>
      <c r="I50" s="22">
        <v>0</v>
      </c>
      <c r="J50" s="22">
        <f>SUM(H50:I50)</f>
        <v>0</v>
      </c>
      <c r="K50" s="12"/>
      <c r="L50" s="69"/>
    </row>
    <row r="51" spans="2:12" ht="15" thickTop="1" x14ac:dyDescent="0.35">
      <c r="B51" s="12"/>
      <c r="C51" s="72">
        <f>SUM(C46:C50)</f>
        <v>-4000</v>
      </c>
      <c r="D51" s="73">
        <f>SUM(D46:D50)</f>
        <v>-1000</v>
      </c>
      <c r="E51" s="44">
        <f>SUM(C46:D49)</f>
        <v>-5000</v>
      </c>
      <c r="F51" s="33"/>
      <c r="G51" s="46"/>
      <c r="H51" s="21">
        <f>('Qtr1 Budget vs YTD'!G52)</f>
        <v>-3760</v>
      </c>
      <c r="I51" s="21">
        <f>SUM(I46:I50)</f>
        <v>0</v>
      </c>
      <c r="J51" s="21">
        <f>SUM(J46:J50)</f>
        <v>-3760</v>
      </c>
      <c r="K51" s="12"/>
      <c r="L51" s="69"/>
    </row>
    <row r="52" spans="2:12" ht="15" thickBot="1" x14ac:dyDescent="0.4">
      <c r="B52" s="7" t="s">
        <v>56</v>
      </c>
      <c r="C52" s="11"/>
      <c r="D52" s="50"/>
      <c r="E52" s="54"/>
      <c r="F52" s="34"/>
      <c r="G52" s="46"/>
      <c r="H52" s="22"/>
      <c r="I52" s="52"/>
      <c r="J52" s="41"/>
      <c r="K52" s="7"/>
    </row>
    <row r="53" spans="2:12" ht="15.5" thickTop="1" thickBot="1" x14ac:dyDescent="0.4">
      <c r="B53" s="11"/>
      <c r="C53" s="65">
        <f>SUM(C8:C49)</f>
        <v>4492.4800000000014</v>
      </c>
      <c r="D53" s="65">
        <f>SUM(D8:D50)</f>
        <v>7667.4800000000014</v>
      </c>
      <c r="E53" s="29"/>
      <c r="F53" s="30">
        <f>SUM(F8:F50)</f>
        <v>12159.960000000003</v>
      </c>
      <c r="G53" s="39"/>
      <c r="H53" s="40">
        <f>H14+H40+H51</f>
        <v>4085.7000000000007</v>
      </c>
      <c r="I53" s="40">
        <f>I14+I40+I51</f>
        <v>15673.590000000002</v>
      </c>
      <c r="J53" s="40">
        <f>SUM(J14+J40+J51)</f>
        <v>19759.290000000005</v>
      </c>
      <c r="K53" s="11"/>
      <c r="L53" s="71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61" fitToWidth="0" orientation="landscape" r:id="rId1"/>
  <headerFoot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topLeftCell="B9" zoomScale="70" zoomScaleNormal="70" workbookViewId="0">
      <selection activeCell="E22" sqref="E22"/>
    </sheetView>
  </sheetViews>
  <sheetFormatPr defaultRowHeight="14.5" x14ac:dyDescent="0.35"/>
  <cols>
    <col min="1" max="1" width="1.7265625" customWidth="1"/>
    <col min="2" max="2" width="51.1796875" customWidth="1"/>
    <col min="3" max="5" width="25.7265625" customWidth="1"/>
    <col min="6" max="6" width="15.7265625" customWidth="1"/>
    <col min="7" max="7" width="18.7265625" customWidth="1"/>
    <col min="8" max="8" width="5.7265625" customWidth="1"/>
    <col min="9" max="12" width="18.7265625" customWidth="1"/>
    <col min="13" max="13" width="83.81640625" customWidth="1"/>
  </cols>
  <sheetData>
    <row r="2" spans="2:13" ht="31" x14ac:dyDescent="0.7">
      <c r="B2" s="1" t="s">
        <v>58</v>
      </c>
    </row>
    <row r="3" spans="2:13" ht="15" thickBot="1" x14ac:dyDescent="0.4"/>
    <row r="4" spans="2:13" x14ac:dyDescent="0.35">
      <c r="B4" s="2" t="s">
        <v>0</v>
      </c>
      <c r="C4" s="94" t="s">
        <v>1</v>
      </c>
      <c r="D4" s="95"/>
      <c r="E4" s="95"/>
      <c r="F4" s="2" t="s">
        <v>2</v>
      </c>
      <c r="G4" s="2" t="s">
        <v>3</v>
      </c>
      <c r="H4" s="36"/>
      <c r="I4" s="2" t="s">
        <v>38</v>
      </c>
      <c r="J4" s="2" t="s">
        <v>37</v>
      </c>
      <c r="K4" s="79" t="s">
        <v>39</v>
      </c>
      <c r="L4" s="2" t="s">
        <v>33</v>
      </c>
      <c r="M4" s="2" t="s">
        <v>4</v>
      </c>
    </row>
    <row r="5" spans="2:13" ht="15" thickBot="1" x14ac:dyDescent="0.4">
      <c r="B5" s="4" t="s">
        <v>5</v>
      </c>
      <c r="C5" s="5" t="s">
        <v>6</v>
      </c>
      <c r="D5" s="6" t="s">
        <v>7</v>
      </c>
      <c r="E5" s="77" t="s">
        <v>8</v>
      </c>
      <c r="F5" s="4" t="s">
        <v>10</v>
      </c>
      <c r="G5" s="4" t="s">
        <v>11</v>
      </c>
      <c r="H5" s="36"/>
      <c r="I5" s="4" t="s">
        <v>36</v>
      </c>
      <c r="J5" s="4" t="s">
        <v>36</v>
      </c>
      <c r="K5" s="80" t="s">
        <v>36</v>
      </c>
      <c r="L5" s="4" t="s">
        <v>34</v>
      </c>
      <c r="M5" s="7"/>
    </row>
    <row r="6" spans="2:13" x14ac:dyDescent="0.35">
      <c r="B6" s="8"/>
      <c r="C6" s="56"/>
      <c r="D6" s="57"/>
      <c r="E6" s="58"/>
      <c r="F6" s="47"/>
      <c r="G6" s="48"/>
      <c r="H6" s="46"/>
      <c r="I6" s="48"/>
      <c r="J6" s="48"/>
      <c r="K6" s="48"/>
      <c r="L6" s="48"/>
      <c r="M6" s="47"/>
    </row>
    <row r="7" spans="2:13" x14ac:dyDescent="0.35">
      <c r="B7" s="13" t="str">
        <f>'Qtr1 Budget vs YTD'!B7</f>
        <v>Forecast Annual Income</v>
      </c>
      <c r="C7" s="59"/>
      <c r="D7" s="15"/>
      <c r="E7" s="60"/>
      <c r="F7" s="17"/>
      <c r="G7" s="33"/>
      <c r="H7" s="46"/>
      <c r="I7" s="17"/>
      <c r="J7" s="17"/>
      <c r="K7" s="17"/>
      <c r="L7" s="17"/>
      <c r="M7" s="43"/>
    </row>
    <row r="8" spans="2:13" x14ac:dyDescent="0.35">
      <c r="B8" s="12" t="str">
        <f>'Qtr1 Budget vs YTD'!B8</f>
        <v>HDC Council volunteer Grant/CIL</v>
      </c>
      <c r="C8" s="18">
        <f>('Qtr1 Budget vs YTD'!C8)</f>
        <v>0</v>
      </c>
      <c r="D8" s="19">
        <f>('Qtr2 Budget vs YTD'!D8)</f>
        <v>0</v>
      </c>
      <c r="E8" s="61"/>
      <c r="F8" s="21"/>
      <c r="G8" s="64">
        <f>SUM(C8:F8)</f>
        <v>0</v>
      </c>
      <c r="H8" s="42"/>
      <c r="I8" s="21">
        <f>('Qtr2 Budget vs YTD'!H8)</f>
        <v>0</v>
      </c>
      <c r="J8" s="21">
        <f>('Qtr2 Budget vs YTD'!I8)</f>
        <v>0</v>
      </c>
      <c r="K8" s="21">
        <v>0</v>
      </c>
      <c r="L8" s="21">
        <f t="shared" ref="L8:L14" si="0">SUM(I8:K8)</f>
        <v>0</v>
      </c>
      <c r="M8" s="43"/>
    </row>
    <row r="9" spans="2:13" x14ac:dyDescent="0.35">
      <c r="B9" s="12" t="str">
        <f>'Qtr1 Budget vs YTD'!B9</f>
        <v>Precept</v>
      </c>
      <c r="C9" s="18">
        <f>('Qtr1 Budget vs YTD'!C9)</f>
        <v>18019.900000000001</v>
      </c>
      <c r="D9" s="19">
        <f>('Qtr2 Budget vs YTD'!D9)</f>
        <v>18019.900000000001</v>
      </c>
      <c r="E9" s="61"/>
      <c r="F9" s="21"/>
      <c r="G9" s="64">
        <f>SUM(C9:F9)</f>
        <v>36039.800000000003</v>
      </c>
      <c r="H9" s="42"/>
      <c r="I9" s="21">
        <f>('Qtr2 Budget vs YTD'!H9)</f>
        <v>18019.900000000001</v>
      </c>
      <c r="J9" s="21">
        <f>('Qtr2 Budget vs YTD'!I9)</f>
        <v>18019.900000000001</v>
      </c>
      <c r="K9" s="21">
        <v>0</v>
      </c>
      <c r="L9" s="21">
        <f t="shared" si="0"/>
        <v>36039.800000000003</v>
      </c>
      <c r="M9" s="43"/>
    </row>
    <row r="10" spans="2:13" x14ac:dyDescent="0.35">
      <c r="B10" s="12" t="str">
        <f>'Qtr1 Budget vs YTD'!B10</f>
        <v>Interest on Accounts</v>
      </c>
      <c r="C10" s="18">
        <f>('Qtr1 Budget vs YTD'!C10)</f>
        <v>150</v>
      </c>
      <c r="D10" s="19">
        <f>('Qtr2 Budget vs YTD'!D10)</f>
        <v>150</v>
      </c>
      <c r="E10" s="61">
        <v>150</v>
      </c>
      <c r="F10" s="21"/>
      <c r="G10" s="64">
        <f>SUM(C10:E10)</f>
        <v>450</v>
      </c>
      <c r="H10" s="42"/>
      <c r="I10" s="21">
        <f>('Qtr2 Budget vs YTD'!H10)</f>
        <v>132.16</v>
      </c>
      <c r="J10" s="21">
        <f>('Qtr2 Budget vs YTD'!I10)</f>
        <v>261.88</v>
      </c>
      <c r="K10" s="21">
        <v>0</v>
      </c>
      <c r="L10" s="21">
        <f t="shared" si="0"/>
        <v>394.03999999999996</v>
      </c>
      <c r="M10" s="43"/>
    </row>
    <row r="11" spans="2:13" x14ac:dyDescent="0.35">
      <c r="B11" s="12" t="str">
        <f>'Qtr1 Budget vs YTD'!B11</f>
        <v>Refund of VAT From Prior Year</v>
      </c>
      <c r="C11" s="18">
        <f>('Qtr1 Budget vs YTD'!C11)</f>
        <v>0</v>
      </c>
      <c r="D11" s="19">
        <f>('Qtr2 Budget vs YTD'!D11)</f>
        <v>1700</v>
      </c>
      <c r="E11" s="61"/>
      <c r="F11" s="21"/>
      <c r="G11" s="64">
        <f>SUM(C11:F11)</f>
        <v>1700</v>
      </c>
      <c r="H11" s="42"/>
      <c r="I11" s="21">
        <f>('Qtr2 Budget vs YTD'!H11)</f>
        <v>0</v>
      </c>
      <c r="J11" s="21">
        <f>('Qtr2 Budget vs YTD'!I11)</f>
        <v>0</v>
      </c>
      <c r="K11" s="21">
        <v>0</v>
      </c>
      <c r="L11" s="21">
        <f t="shared" si="0"/>
        <v>0</v>
      </c>
      <c r="M11" s="43"/>
    </row>
    <row r="12" spans="2:13" x14ac:dyDescent="0.35">
      <c r="B12" s="12" t="str">
        <f>'Qtr1 Budget vs YTD'!B12</f>
        <v>Environmental Grant (Litter Control)</v>
      </c>
      <c r="C12" s="18">
        <f>('Qtr1 Budget vs YTD'!C12)</f>
        <v>550</v>
      </c>
      <c r="D12" s="19">
        <f>('Qtr2 Budget vs YTD'!D12)</f>
        <v>550</v>
      </c>
      <c r="E12" s="61"/>
      <c r="F12" s="21"/>
      <c r="G12" s="64">
        <f>SUM(C12:F12)</f>
        <v>1100</v>
      </c>
      <c r="H12" s="42"/>
      <c r="I12" s="21">
        <f>('Qtr2 Budget vs YTD'!H12)</f>
        <v>544.32000000000005</v>
      </c>
      <c r="J12" s="21">
        <f>('Qtr2 Budget vs YTD'!I12)</f>
        <v>0</v>
      </c>
      <c r="K12" s="21">
        <v>0</v>
      </c>
      <c r="L12" s="21">
        <f t="shared" si="0"/>
        <v>544.32000000000005</v>
      </c>
      <c r="M12" s="43"/>
    </row>
    <row r="13" spans="2:13" ht="15" thickBot="1" x14ac:dyDescent="0.4">
      <c r="B13" s="12" t="s">
        <v>73</v>
      </c>
      <c r="C13" s="20"/>
      <c r="D13" s="19"/>
      <c r="E13" s="61"/>
      <c r="F13" s="22"/>
      <c r="G13" s="31"/>
      <c r="H13" s="42"/>
      <c r="I13" s="22"/>
      <c r="J13" s="21">
        <f>('Qtr2 Budget vs YTD'!I13)</f>
        <v>0</v>
      </c>
      <c r="K13" s="21">
        <v>0</v>
      </c>
      <c r="L13" s="22">
        <f t="shared" si="0"/>
        <v>0</v>
      </c>
      <c r="M13" s="43" t="s">
        <v>76</v>
      </c>
    </row>
    <row r="14" spans="2:13" ht="15" thickTop="1" x14ac:dyDescent="0.35">
      <c r="B14" s="12"/>
      <c r="C14" s="14"/>
      <c r="D14" s="19"/>
      <c r="E14" s="60"/>
      <c r="F14" s="74">
        <f>SUM(G8:G12)</f>
        <v>39289.800000000003</v>
      </c>
      <c r="G14" s="33"/>
      <c r="H14" s="46"/>
      <c r="I14" s="21">
        <f>SUM(I8:I13)</f>
        <v>18696.38</v>
      </c>
      <c r="J14" s="21">
        <f>SUM(J8:J13)</f>
        <v>18281.780000000002</v>
      </c>
      <c r="K14" s="21">
        <v>0</v>
      </c>
      <c r="L14" s="21">
        <f t="shared" si="0"/>
        <v>36978.160000000003</v>
      </c>
      <c r="M14" s="43"/>
    </row>
    <row r="15" spans="2:13" x14ac:dyDescent="0.35">
      <c r="B15" s="12"/>
      <c r="C15" s="14"/>
      <c r="D15" s="19"/>
      <c r="E15" s="60"/>
      <c r="F15" s="17"/>
      <c r="G15" s="33"/>
      <c r="H15" s="46"/>
      <c r="I15" s="17"/>
      <c r="J15" s="17"/>
      <c r="K15" s="21">
        <v>0</v>
      </c>
      <c r="L15" s="17"/>
      <c r="M15" s="43"/>
    </row>
    <row r="16" spans="2:13" x14ac:dyDescent="0.35">
      <c r="B16" s="12"/>
      <c r="C16" s="14"/>
      <c r="D16" s="19"/>
      <c r="E16" s="60"/>
      <c r="F16" s="17"/>
      <c r="G16" s="33"/>
      <c r="H16" s="46"/>
      <c r="I16" s="17"/>
      <c r="J16" s="17"/>
      <c r="K16" s="21">
        <v>0</v>
      </c>
      <c r="L16" s="17"/>
      <c r="M16" s="43"/>
    </row>
    <row r="17" spans="2:13" x14ac:dyDescent="0.35">
      <c r="B17" s="13" t="str">
        <f>'Qtr1 Budget vs YTD'!B17</f>
        <v>Forecast Annual Expenditure</v>
      </c>
      <c r="C17" s="19"/>
      <c r="D17" s="19"/>
      <c r="E17" s="31"/>
      <c r="F17" s="21"/>
      <c r="G17" s="31"/>
      <c r="H17" s="42"/>
      <c r="I17" s="21"/>
      <c r="J17" s="21"/>
      <c r="K17" s="21">
        <v>0</v>
      </c>
      <c r="L17" s="21"/>
      <c r="M17" s="43"/>
    </row>
    <row r="18" spans="2:13" x14ac:dyDescent="0.35">
      <c r="B18" s="12" t="s">
        <v>63</v>
      </c>
      <c r="C18" s="18">
        <f>('Qtr1 Budget vs YTD'!C18)</f>
        <v>-3344.75</v>
      </c>
      <c r="D18" s="19">
        <f>('Qtr2 Budget vs YTD'!D18)</f>
        <v>-3344.75</v>
      </c>
      <c r="E18" s="18">
        <v>-3344.75</v>
      </c>
      <c r="F18" s="21"/>
      <c r="G18" s="31">
        <f t="shared" ref="G18:G23" si="1">SUM(C18:F18)</f>
        <v>-10034.25</v>
      </c>
      <c r="H18" s="42"/>
      <c r="I18" s="21">
        <f>'Qtr2 Budget vs YTD'!H18</f>
        <v>-4392.3900000000003</v>
      </c>
      <c r="J18" s="21">
        <f>'Qtr2 Budget vs YTD'!I18</f>
        <v>-1808.75</v>
      </c>
      <c r="K18" s="21">
        <v>0</v>
      </c>
      <c r="L18" s="21">
        <f>I18+J18+K18</f>
        <v>-6201.14</v>
      </c>
      <c r="M18" s="43"/>
    </row>
    <row r="19" spans="2:13" x14ac:dyDescent="0.35">
      <c r="B19" s="12" t="s">
        <v>32</v>
      </c>
      <c r="C19" s="18">
        <f>('Qtr1 Budget vs YTD'!C19)</f>
        <v>-983.25</v>
      </c>
      <c r="D19" s="19">
        <f>('Qtr2 Budget vs YTD'!D19)</f>
        <v>-983.25</v>
      </c>
      <c r="E19" s="18">
        <v>-983.25</v>
      </c>
      <c r="F19" s="21"/>
      <c r="G19" s="64">
        <f t="shared" si="1"/>
        <v>-2949.75</v>
      </c>
      <c r="H19" s="42"/>
      <c r="I19" s="21">
        <f>('Qtr2 Budget vs YTD'!H19)</f>
        <v>-403.37</v>
      </c>
      <c r="J19" s="21">
        <f>'Qtr2 Budget vs YTD'!I19</f>
        <v>-306.04000000000002</v>
      </c>
      <c r="K19" s="21">
        <v>0</v>
      </c>
      <c r="L19" s="21">
        <f t="shared" ref="L19:L38" si="2">I19+J19+K19</f>
        <v>-709.41000000000008</v>
      </c>
      <c r="M19" s="43" t="s">
        <v>78</v>
      </c>
    </row>
    <row r="20" spans="2:13" x14ac:dyDescent="0.35">
      <c r="B20" s="12" t="s">
        <v>42</v>
      </c>
      <c r="C20" s="18">
        <f>('Qtr1 Budget vs YTD'!C20)</f>
        <v>-505</v>
      </c>
      <c r="D20" s="19">
        <f>('Qtr2 Budget vs YTD'!D20)</f>
        <v>-505</v>
      </c>
      <c r="E20" s="18">
        <v>-505</v>
      </c>
      <c r="F20" s="21"/>
      <c r="G20" s="64">
        <f t="shared" si="1"/>
        <v>-1515</v>
      </c>
      <c r="H20" s="42"/>
      <c r="I20" s="21">
        <f>'Qtr2 Budget vs YTD'!H20</f>
        <v>-1115.99</v>
      </c>
      <c r="J20" s="21">
        <f>'Qtr2 Budget vs YTD'!I20</f>
        <v>0</v>
      </c>
      <c r="K20" s="21">
        <v>0</v>
      </c>
      <c r="L20" s="21">
        <f t="shared" si="2"/>
        <v>-1115.99</v>
      </c>
      <c r="M20" s="43" t="s">
        <v>79</v>
      </c>
    </row>
    <row r="21" spans="2:13" x14ac:dyDescent="0.35">
      <c r="B21" s="12" t="s">
        <v>43</v>
      </c>
      <c r="C21" s="18">
        <f>('Qtr1 Budget vs YTD'!C21)</f>
        <v>-50</v>
      </c>
      <c r="D21" s="19">
        <f>('Qtr2 Budget vs YTD'!D21)</f>
        <v>-50</v>
      </c>
      <c r="E21" s="18">
        <v>-50</v>
      </c>
      <c r="F21" s="21"/>
      <c r="G21" s="64">
        <f t="shared" si="1"/>
        <v>-150</v>
      </c>
      <c r="H21" s="42"/>
      <c r="I21" s="21">
        <f>'Qtr2 Budget vs YTD'!H21</f>
        <v>-58.66</v>
      </c>
      <c r="J21" s="21">
        <f>'Qtr2 Budget vs YTD'!I21</f>
        <v>-25</v>
      </c>
      <c r="K21" s="21">
        <v>0</v>
      </c>
      <c r="L21" s="21">
        <f t="shared" si="2"/>
        <v>-83.66</v>
      </c>
      <c r="M21" s="43"/>
    </row>
    <row r="22" spans="2:13" x14ac:dyDescent="0.35">
      <c r="B22" s="12" t="s">
        <v>48</v>
      </c>
      <c r="C22" s="18">
        <f>('Qtr1 Budget vs YTD'!C22)</f>
        <v>-656.92</v>
      </c>
      <c r="D22" s="19">
        <f>('Qtr2 Budget vs YTD'!D22)</f>
        <v>-656.92</v>
      </c>
      <c r="E22" s="18">
        <v>-656.92</v>
      </c>
      <c r="F22" s="21"/>
      <c r="G22" s="64">
        <f t="shared" si="1"/>
        <v>-1970.7599999999998</v>
      </c>
      <c r="H22" s="42"/>
      <c r="I22" s="21">
        <f>'Qtr2 Budget vs YTD'!H22</f>
        <v>-338.07</v>
      </c>
      <c r="J22" s="21">
        <f>'Qtr2 Budget vs YTD'!I22</f>
        <v>-458.4</v>
      </c>
      <c r="K22" s="21">
        <v>0</v>
      </c>
      <c r="L22" s="21">
        <f t="shared" ref="L22" si="3">I22+J22+K22</f>
        <v>-796.47</v>
      </c>
      <c r="M22" s="43"/>
    </row>
    <row r="23" spans="2:13" x14ac:dyDescent="0.35">
      <c r="B23" s="12" t="s">
        <v>17</v>
      </c>
      <c r="C23" s="18">
        <f>('Qtr1 Budget vs YTD'!C23)</f>
        <v>0</v>
      </c>
      <c r="D23" s="19">
        <f>('Qtr2 Budget vs YTD'!D23)</f>
        <v>-100</v>
      </c>
      <c r="E23" s="18"/>
      <c r="F23" s="21"/>
      <c r="G23" s="64">
        <f t="shared" si="1"/>
        <v>-100</v>
      </c>
      <c r="H23" s="42" t="s">
        <v>61</v>
      </c>
      <c r="I23" s="21">
        <f>'Qtr2 Budget vs YTD'!H23</f>
        <v>-86.08</v>
      </c>
      <c r="J23" s="21">
        <f>'Qtr2 Budget vs YTD'!I23</f>
        <v>0</v>
      </c>
      <c r="K23" s="21">
        <v>0</v>
      </c>
      <c r="L23" s="21">
        <f t="shared" si="2"/>
        <v>-86.08</v>
      </c>
      <c r="M23" s="43" t="s">
        <v>77</v>
      </c>
    </row>
    <row r="24" spans="2:13" x14ac:dyDescent="0.35">
      <c r="B24" s="12" t="s">
        <v>18</v>
      </c>
      <c r="C24" s="18">
        <f>('Qtr1 Budget vs YTD'!C24)</f>
        <v>0</v>
      </c>
      <c r="D24" s="19">
        <f>('Qtr2 Budget vs YTD'!D24)</f>
        <v>0</v>
      </c>
      <c r="E24" s="18"/>
      <c r="F24" s="21"/>
      <c r="G24" s="64">
        <f>SUM(C24:F24)</f>
        <v>0</v>
      </c>
      <c r="H24" s="42"/>
      <c r="I24" s="21">
        <f>'Qtr2 Budget vs YTD'!H24</f>
        <v>0</v>
      </c>
      <c r="J24" s="21">
        <f>'Qtr2 Budget vs YTD'!I24</f>
        <v>0</v>
      </c>
      <c r="K24" s="21">
        <v>0</v>
      </c>
      <c r="L24" s="21">
        <f t="shared" si="2"/>
        <v>0</v>
      </c>
      <c r="M24" s="11"/>
    </row>
    <row r="25" spans="2:13" x14ac:dyDescent="0.35">
      <c r="B25" s="12" t="s">
        <v>19</v>
      </c>
      <c r="C25" s="18">
        <f>('Qtr1 Budget vs YTD'!C25)</f>
        <v>-850</v>
      </c>
      <c r="D25" s="19">
        <f>('Qtr2 Budget vs YTD'!D25)</f>
        <v>-850</v>
      </c>
      <c r="E25" s="18"/>
      <c r="F25" s="21"/>
      <c r="G25" s="63">
        <f t="shared" ref="G25:G31" si="4">SUM(C25:F25)</f>
        <v>-1700</v>
      </c>
      <c r="H25" s="42"/>
      <c r="I25" s="21">
        <f>'Qtr2 Budget vs YTD'!H25</f>
        <v>-1382.02</v>
      </c>
      <c r="J25" s="21">
        <f>'Qtr2 Budget vs YTD'!I25</f>
        <v>0</v>
      </c>
      <c r="K25" s="21">
        <v>0</v>
      </c>
      <c r="L25" s="21">
        <f t="shared" si="2"/>
        <v>-1382.02</v>
      </c>
      <c r="M25" s="43"/>
    </row>
    <row r="26" spans="2:13" x14ac:dyDescent="0.35">
      <c r="B26" s="12" t="s">
        <v>20</v>
      </c>
      <c r="C26" s="18">
        <f>('Qtr1 Budget vs YTD'!C26)</f>
        <v>-275</v>
      </c>
      <c r="D26" s="19">
        <f>('Qtr2 Budget vs YTD'!D26)</f>
        <v>-275</v>
      </c>
      <c r="E26" s="18">
        <v>-275</v>
      </c>
      <c r="F26" s="21"/>
      <c r="G26" s="63">
        <f t="shared" si="4"/>
        <v>-825</v>
      </c>
      <c r="H26" s="42"/>
      <c r="I26" s="21">
        <f>'Qtr2 Budget vs YTD'!H26</f>
        <v>-188.08</v>
      </c>
      <c r="J26" s="21">
        <f>'Qtr2 Budget vs YTD'!I26</f>
        <v>0</v>
      </c>
      <c r="K26" s="21">
        <v>0</v>
      </c>
      <c r="L26" s="21">
        <f t="shared" si="2"/>
        <v>-188.08</v>
      </c>
      <c r="M26" s="43"/>
    </row>
    <row r="27" spans="2:13" x14ac:dyDescent="0.35">
      <c r="B27" s="12" t="s">
        <v>21</v>
      </c>
      <c r="C27" s="18">
        <f>('Qtr1 Budget vs YTD'!C27)</f>
        <v>-2000</v>
      </c>
      <c r="D27" s="19">
        <f>('Qtr2 Budget vs YTD'!D27)</f>
        <v>-2000</v>
      </c>
      <c r="E27" s="18"/>
      <c r="F27" s="21"/>
      <c r="G27" s="63">
        <f t="shared" si="4"/>
        <v>-4000</v>
      </c>
      <c r="H27" s="42"/>
      <c r="I27" s="21">
        <f>'Qtr2 Budget vs YTD'!H27</f>
        <v>-1503.04</v>
      </c>
      <c r="J27" s="21">
        <f>'Qtr2 Budget vs YTD'!I27</f>
        <v>-10</v>
      </c>
      <c r="K27" s="21">
        <v>0</v>
      </c>
      <c r="L27" s="21">
        <f t="shared" si="2"/>
        <v>-1513.04</v>
      </c>
      <c r="M27" s="43" t="s">
        <v>83</v>
      </c>
    </row>
    <row r="28" spans="2:13" x14ac:dyDescent="0.35">
      <c r="B28" s="12" t="s">
        <v>22</v>
      </c>
      <c r="C28" s="18">
        <f>('Qtr1 Budget vs YTD'!C28)</f>
        <v>0</v>
      </c>
      <c r="D28" s="19">
        <f>('Qtr2 Budget vs YTD'!D28)</f>
        <v>-1300</v>
      </c>
      <c r="E28" s="18"/>
      <c r="F28" s="21"/>
      <c r="G28" s="63">
        <f t="shared" si="4"/>
        <v>-1300</v>
      </c>
      <c r="H28" s="42"/>
      <c r="I28" s="21">
        <f>'Qtr2 Budget vs YTD'!H28</f>
        <v>-1105.48</v>
      </c>
      <c r="J28" s="21">
        <f>'Qtr2 Budget vs YTD'!I28</f>
        <v>0</v>
      </c>
      <c r="K28" s="21">
        <v>0</v>
      </c>
      <c r="L28" s="21">
        <f t="shared" si="2"/>
        <v>-1105.48</v>
      </c>
      <c r="M28" s="43"/>
    </row>
    <row r="29" spans="2:13" x14ac:dyDescent="0.35">
      <c r="B29" s="12" t="s">
        <v>23</v>
      </c>
      <c r="C29" s="18">
        <f>('Qtr1 Budget vs YTD'!C29)</f>
        <v>-87.5</v>
      </c>
      <c r="D29" s="19">
        <f>('Qtr2 Budget vs YTD'!D29)</f>
        <v>-87.5</v>
      </c>
      <c r="E29" s="18">
        <v>-87.5</v>
      </c>
      <c r="F29" s="21"/>
      <c r="G29" s="63">
        <f t="shared" si="4"/>
        <v>-262.5</v>
      </c>
      <c r="H29" s="42"/>
      <c r="I29" s="21">
        <f>'Qtr2 Budget vs YTD'!H29</f>
        <v>0</v>
      </c>
      <c r="J29" s="21">
        <f>'Qtr2 Budget vs YTD'!I29</f>
        <v>0</v>
      </c>
      <c r="K29" s="21">
        <v>0</v>
      </c>
      <c r="L29" s="21">
        <f t="shared" si="2"/>
        <v>0</v>
      </c>
      <c r="M29" s="43"/>
    </row>
    <row r="30" spans="2:13" x14ac:dyDescent="0.35">
      <c r="B30" s="12" t="s">
        <v>74</v>
      </c>
      <c r="C30" s="18">
        <f>('Qtr1 Budget vs YTD'!C30)</f>
        <v>0</v>
      </c>
      <c r="D30" s="19">
        <f>('Qtr2 Budget vs YTD'!D30)</f>
        <v>0</v>
      </c>
      <c r="E30" s="18"/>
      <c r="F30" s="21"/>
      <c r="G30" s="64">
        <f t="shared" si="4"/>
        <v>0</v>
      </c>
      <c r="H30" s="42"/>
      <c r="I30" s="21">
        <f>'Qtr2 Budget vs YTD'!H30</f>
        <v>0</v>
      </c>
      <c r="J30" s="21">
        <f>'Qtr2 Budget vs YTD'!I30</f>
        <v>0</v>
      </c>
      <c r="K30" s="21">
        <v>0</v>
      </c>
      <c r="L30" s="21">
        <f t="shared" si="2"/>
        <v>0</v>
      </c>
      <c r="M30" s="43"/>
    </row>
    <row r="31" spans="2:13" x14ac:dyDescent="0.35">
      <c r="B31" s="12" t="s">
        <v>24</v>
      </c>
      <c r="C31" s="18">
        <f>('Qtr1 Budget vs YTD'!C31)</f>
        <v>-250</v>
      </c>
      <c r="D31" s="19">
        <f>('Qtr2 Budget vs YTD'!D31)</f>
        <v>-250</v>
      </c>
      <c r="E31" s="18"/>
      <c r="F31" s="21"/>
      <c r="G31" s="64">
        <f t="shared" si="4"/>
        <v>-500</v>
      </c>
      <c r="H31" s="42"/>
      <c r="I31" s="21">
        <f>'Qtr2 Budget vs YTD'!H31</f>
        <v>-175.5</v>
      </c>
      <c r="J31" s="21">
        <f>'Qtr2 Budget vs YTD'!I31</f>
        <v>0</v>
      </c>
      <c r="K31" s="21">
        <v>0</v>
      </c>
      <c r="L31" s="21">
        <f t="shared" si="2"/>
        <v>-175.5</v>
      </c>
      <c r="M31" s="43"/>
    </row>
    <row r="32" spans="2:13" x14ac:dyDescent="0.35">
      <c r="B32" s="12" t="s">
        <v>67</v>
      </c>
      <c r="C32" s="18">
        <f>('Qtr1 Budget vs YTD'!C32)</f>
        <v>0</v>
      </c>
      <c r="D32" s="19">
        <f>('Qtr2 Budget vs YTD'!D32)</f>
        <v>0</v>
      </c>
      <c r="E32" s="18"/>
      <c r="F32" s="21"/>
      <c r="G32" s="64">
        <v>0</v>
      </c>
      <c r="H32" s="42"/>
      <c r="I32" s="21">
        <f>'Qtr2 Budget vs YTD'!H32</f>
        <v>0</v>
      </c>
      <c r="J32" s="21">
        <f>'Qtr2 Budget vs YTD'!I32</f>
        <v>0</v>
      </c>
      <c r="K32" s="21">
        <v>0</v>
      </c>
      <c r="L32" s="21">
        <f t="shared" si="2"/>
        <v>0</v>
      </c>
      <c r="M32" s="43"/>
    </row>
    <row r="33" spans="2:13" x14ac:dyDescent="0.35">
      <c r="B33" s="12" t="s">
        <v>44</v>
      </c>
      <c r="C33" s="18">
        <f>('Qtr1 Budget vs YTD'!C33)</f>
        <v>-1100</v>
      </c>
      <c r="D33" s="19">
        <f>('Qtr2 Budget vs YTD'!D33)</f>
        <v>-1100</v>
      </c>
      <c r="E33" s="18"/>
      <c r="F33" s="21"/>
      <c r="G33" s="64">
        <f>SUM(C33:F33)</f>
        <v>-2200</v>
      </c>
      <c r="H33" s="42" t="s">
        <v>61</v>
      </c>
      <c r="I33" s="21">
        <f>'Qtr2 Budget vs YTD'!H33</f>
        <v>-102</v>
      </c>
      <c r="J33" s="21">
        <f>'Qtr2 Budget vs YTD'!I33</f>
        <v>0</v>
      </c>
      <c r="K33" s="21">
        <v>0</v>
      </c>
      <c r="L33" s="21">
        <f t="shared" si="2"/>
        <v>-102</v>
      </c>
      <c r="M33" s="43"/>
    </row>
    <row r="34" spans="2:13" x14ac:dyDescent="0.35">
      <c r="B34" s="12" t="s">
        <v>29</v>
      </c>
      <c r="C34" s="18">
        <f>('Qtr1 Budget vs YTD'!C34)</f>
        <v>0</v>
      </c>
      <c r="D34" s="19">
        <f>('Qtr2 Budget vs YTD'!D34)</f>
        <v>-125</v>
      </c>
      <c r="E34" s="18"/>
      <c r="F34" s="21"/>
      <c r="G34" s="64">
        <f>SUM(C34:F34)</f>
        <v>-125</v>
      </c>
      <c r="H34" s="42"/>
      <c r="I34" s="21">
        <f>'Qtr2 Budget vs YTD'!H34</f>
        <v>0</v>
      </c>
      <c r="J34" s="21">
        <f>'Qtr2 Budget vs YTD'!I34</f>
        <v>0</v>
      </c>
      <c r="K34" s="21">
        <v>0</v>
      </c>
      <c r="L34" s="21">
        <f>I34+J34+K34</f>
        <v>0</v>
      </c>
      <c r="M34" s="43"/>
    </row>
    <row r="35" spans="2:13" x14ac:dyDescent="0.35">
      <c r="B35" s="12" t="s">
        <v>45</v>
      </c>
      <c r="C35" s="18">
        <f>('Qtr1 Budget vs YTD'!C35)</f>
        <v>0</v>
      </c>
      <c r="D35" s="19">
        <f>('Qtr2 Budget vs YTD'!D35)</f>
        <v>0</v>
      </c>
      <c r="E35" s="18">
        <v>-400</v>
      </c>
      <c r="F35" s="21"/>
      <c r="G35" s="64">
        <f>SUM(C35:F35)</f>
        <v>-400</v>
      </c>
      <c r="H35" s="42" t="s">
        <v>61</v>
      </c>
      <c r="I35" s="21">
        <f>'Qtr2 Budget vs YTD'!H35</f>
        <v>0</v>
      </c>
      <c r="J35" s="21">
        <f>'Qtr2 Budget vs YTD'!I35</f>
        <v>0</v>
      </c>
      <c r="K35" s="21">
        <v>0</v>
      </c>
      <c r="L35" s="21">
        <f t="shared" si="2"/>
        <v>0</v>
      </c>
      <c r="M35" s="43"/>
    </row>
    <row r="36" spans="2:13" x14ac:dyDescent="0.35">
      <c r="B36" s="12" t="s">
        <v>62</v>
      </c>
      <c r="C36" s="18">
        <f>('Qtr1 Budget vs YTD'!C36)</f>
        <v>0</v>
      </c>
      <c r="D36" s="19">
        <f>('Qtr2 Budget vs YTD'!D36)</f>
        <v>0</v>
      </c>
      <c r="E36" s="18"/>
      <c r="F36" s="21"/>
      <c r="G36" s="64">
        <f>SUM(C36:F36)</f>
        <v>0</v>
      </c>
      <c r="H36" s="42"/>
      <c r="I36" s="21">
        <f>'Qtr2 Budget vs YTD'!H36</f>
        <v>0</v>
      </c>
      <c r="J36" s="21">
        <f>'Qtr2 Budget vs YTD'!I36</f>
        <v>0</v>
      </c>
      <c r="K36" s="21">
        <v>0</v>
      </c>
      <c r="L36" s="21">
        <f t="shared" si="2"/>
        <v>0</v>
      </c>
      <c r="M36" s="43"/>
    </row>
    <row r="37" spans="2:13" x14ac:dyDescent="0.35">
      <c r="B37" s="12" t="s">
        <v>46</v>
      </c>
      <c r="C37" s="18">
        <f>('Qtr1 Budget vs YTD'!C37)</f>
        <v>-125</v>
      </c>
      <c r="D37" s="19">
        <f>('Qtr2 Budget vs YTD'!D37)</f>
        <v>-125</v>
      </c>
      <c r="E37" s="18">
        <v>-125</v>
      </c>
      <c r="F37" s="21"/>
      <c r="G37" s="64">
        <f>SUM(C37:F37)</f>
        <v>-375</v>
      </c>
      <c r="H37" s="42"/>
      <c r="I37" s="21">
        <f>'Qtr2 Budget vs YTD'!H37</f>
        <v>0</v>
      </c>
      <c r="J37" s="21">
        <f>'Qtr2 Budget vs YTD'!I37</f>
        <v>0</v>
      </c>
      <c r="K37" s="21">
        <v>0</v>
      </c>
      <c r="L37" s="21">
        <f t="shared" si="2"/>
        <v>0</v>
      </c>
      <c r="M37" s="43" t="s">
        <v>75</v>
      </c>
    </row>
    <row r="38" spans="2:13" x14ac:dyDescent="0.35">
      <c r="B38" s="12" t="s">
        <v>47</v>
      </c>
      <c r="C38" s="18">
        <v>0</v>
      </c>
      <c r="D38" s="19">
        <f>('Qtr2 Budget vs YTD'!D38)</f>
        <v>0</v>
      </c>
      <c r="E38" s="18"/>
      <c r="F38" s="21"/>
      <c r="G38" s="64">
        <v>0</v>
      </c>
      <c r="H38" s="42"/>
      <c r="I38" s="21">
        <f>'Qtr2 Budget vs YTD'!H38</f>
        <v>0</v>
      </c>
      <c r="J38" s="21">
        <f>'Qtr2 Budget vs YTD'!I38</f>
        <v>0</v>
      </c>
      <c r="K38" s="21">
        <v>0</v>
      </c>
      <c r="L38" s="21">
        <f t="shared" si="2"/>
        <v>0</v>
      </c>
      <c r="M38" s="43"/>
    </row>
    <row r="39" spans="2:13" ht="15" thickBot="1" x14ac:dyDescent="0.4">
      <c r="B39" s="12"/>
      <c r="C39" s="18"/>
      <c r="D39" s="76"/>
      <c r="E39" s="53"/>
      <c r="F39" s="22"/>
      <c r="G39" s="64"/>
      <c r="H39" s="42"/>
      <c r="I39" s="22"/>
      <c r="J39" s="22">
        <f>'Qtr2 Budget vs YTD'!I39</f>
        <v>0</v>
      </c>
      <c r="K39" s="21">
        <v>0</v>
      </c>
      <c r="L39" s="22"/>
      <c r="M39" s="43"/>
    </row>
    <row r="40" spans="2:13" ht="15" thickTop="1" x14ac:dyDescent="0.35">
      <c r="B40" s="12" t="s">
        <v>51</v>
      </c>
      <c r="C40" s="72"/>
      <c r="D40" s="19"/>
      <c r="E40" s="61"/>
      <c r="F40" s="74">
        <f>SUM(G18:G38)</f>
        <v>-28407.26</v>
      </c>
      <c r="G40" s="64"/>
      <c r="H40" s="42"/>
      <c r="I40" s="21">
        <f>SUM(I18:I38)</f>
        <v>-10850.68</v>
      </c>
      <c r="J40" s="21">
        <f t="shared" ref="J40" si="5">SUM(J18:J38)</f>
        <v>-2608.19</v>
      </c>
      <c r="K40" s="21">
        <v>0</v>
      </c>
      <c r="L40" s="31">
        <f>SUM(L17:L38)</f>
        <v>-13458.869999999999</v>
      </c>
      <c r="M40" s="21"/>
    </row>
    <row r="41" spans="2:13" x14ac:dyDescent="0.35">
      <c r="B41" s="12"/>
      <c r="C41" s="72"/>
      <c r="D41" s="19"/>
      <c r="E41" s="61"/>
      <c r="F41" s="21"/>
      <c r="G41" s="90"/>
      <c r="H41" s="42"/>
      <c r="I41" s="21"/>
      <c r="J41" s="21"/>
      <c r="K41" s="21">
        <v>0</v>
      </c>
      <c r="L41" s="31"/>
      <c r="M41" s="31"/>
    </row>
    <row r="42" spans="2:13" x14ac:dyDescent="0.35">
      <c r="B42" s="83" t="s">
        <v>80</v>
      </c>
      <c r="D42" s="19"/>
      <c r="E42" s="61"/>
      <c r="F42" s="88"/>
      <c r="G42" s="89"/>
      <c r="H42" s="42"/>
      <c r="I42" s="21"/>
      <c r="J42" s="21"/>
      <c r="K42" s="21">
        <v>0</v>
      </c>
      <c r="L42" s="31"/>
      <c r="M42" s="31"/>
    </row>
    <row r="43" spans="2:13" x14ac:dyDescent="0.35">
      <c r="B43" s="12" t="s">
        <v>81</v>
      </c>
      <c r="C43" s="72"/>
      <c r="D43" s="19"/>
      <c r="E43" s="61"/>
      <c r="F43" s="21"/>
      <c r="G43" s="90"/>
      <c r="I43" s="21"/>
      <c r="J43" s="21"/>
      <c r="K43" s="21">
        <v>0</v>
      </c>
      <c r="L43" s="31"/>
      <c r="M43" s="31"/>
    </row>
    <row r="44" spans="2:13" x14ac:dyDescent="0.35">
      <c r="B44" s="12" t="s">
        <v>82</v>
      </c>
      <c r="C44" s="72"/>
      <c r="D44" s="19"/>
      <c r="E44" s="61"/>
      <c r="F44" s="21"/>
      <c r="G44" s="64"/>
      <c r="H44" s="42"/>
      <c r="I44" s="21"/>
      <c r="J44" s="21"/>
      <c r="K44" s="21">
        <v>0</v>
      </c>
      <c r="L44" s="31">
        <f>SUM(I44:K44)</f>
        <v>0</v>
      </c>
      <c r="M44" s="31" t="s">
        <v>86</v>
      </c>
    </row>
    <row r="45" spans="2:13" x14ac:dyDescent="0.35">
      <c r="B45" s="12"/>
      <c r="C45" s="72"/>
      <c r="D45" s="19"/>
      <c r="E45" s="61"/>
      <c r="F45" s="21"/>
      <c r="G45" s="64"/>
      <c r="H45" s="42"/>
      <c r="I45" s="21"/>
      <c r="J45" s="21"/>
      <c r="K45" s="21">
        <v>0</v>
      </c>
      <c r="L45" s="31"/>
      <c r="M45" s="31"/>
    </row>
    <row r="46" spans="2:13" x14ac:dyDescent="0.35">
      <c r="B46" s="12"/>
      <c r="C46" s="16"/>
      <c r="D46" s="19"/>
      <c r="E46" s="60"/>
      <c r="F46" s="17"/>
      <c r="G46" s="64"/>
      <c r="H46" s="46"/>
      <c r="I46" s="17"/>
      <c r="J46" s="21"/>
      <c r="K46" s="21">
        <v>0</v>
      </c>
      <c r="L46" s="85"/>
      <c r="M46" s="31"/>
    </row>
    <row r="47" spans="2:13" x14ac:dyDescent="0.35">
      <c r="B47" s="12"/>
      <c r="C47" s="16"/>
      <c r="D47" s="19"/>
      <c r="E47" s="60"/>
      <c r="F47" s="17"/>
      <c r="G47" s="64"/>
      <c r="H47" s="46"/>
      <c r="I47" s="17"/>
      <c r="J47" s="21"/>
      <c r="K47" s="21">
        <v>0</v>
      </c>
      <c r="L47" s="85"/>
      <c r="M47" s="31"/>
    </row>
    <row r="48" spans="2:13" ht="15" thickBot="1" x14ac:dyDescent="0.4">
      <c r="B48" s="12" t="s">
        <v>59</v>
      </c>
      <c r="C48" s="16"/>
      <c r="D48" s="19"/>
      <c r="E48" s="60"/>
      <c r="F48" s="17"/>
      <c r="G48" s="64"/>
      <c r="H48" s="46"/>
      <c r="I48" s="17"/>
      <c r="J48" s="21"/>
      <c r="K48" s="21">
        <v>0</v>
      </c>
      <c r="L48" s="85"/>
      <c r="M48" s="43"/>
    </row>
    <row r="49" spans="2:13" ht="15" thickBot="1" x14ac:dyDescent="0.4">
      <c r="B49" s="12"/>
      <c r="C49" s="16"/>
      <c r="D49" s="19"/>
      <c r="E49" s="60"/>
      <c r="F49" s="17"/>
      <c r="G49" s="64"/>
      <c r="H49" s="46"/>
      <c r="I49" s="92"/>
      <c r="J49" s="21"/>
      <c r="K49" s="21">
        <v>0</v>
      </c>
      <c r="L49" s="85"/>
      <c r="M49" s="43"/>
    </row>
    <row r="50" spans="2:13" x14ac:dyDescent="0.35">
      <c r="B50" s="12" t="str">
        <f>'Qtr1 Budget vs YTD'!B46</f>
        <v>Grants-application from charities/clubs</v>
      </c>
      <c r="C50" s="18">
        <f>('Qtr1 Budget vs YTD'!C46)</f>
        <v>-1000</v>
      </c>
      <c r="D50" s="19">
        <f>('Qtr2 Budget vs YTD'!D46)</f>
        <v>-1000</v>
      </c>
      <c r="E50" s="61">
        <v>-1000</v>
      </c>
      <c r="F50" s="21"/>
      <c r="G50" s="64">
        <f>SUM(C50:F50)</f>
        <v>-3000</v>
      </c>
      <c r="H50" s="91"/>
      <c r="I50" s="31">
        <f>'Qtr2 Budget vs YTD'!H46</f>
        <v>-760</v>
      </c>
      <c r="J50" s="21">
        <f>'Qtr2 Budget vs YTD'!I46</f>
        <v>0</v>
      </c>
      <c r="K50" s="21">
        <v>0</v>
      </c>
      <c r="L50" s="21">
        <f t="shared" ref="L50:L53" si="6">I50+J50+K50</f>
        <v>-760</v>
      </c>
      <c r="M50" s="43"/>
    </row>
    <row r="51" spans="2:13" x14ac:dyDescent="0.35">
      <c r="B51" s="12" t="str">
        <f>'Qtr1 Budget vs YTD'!B47</f>
        <v>Colgate Village Hall</v>
      </c>
      <c r="C51" s="18">
        <f>('Qtr1 Budget vs YTD'!C47)</f>
        <v>-1000</v>
      </c>
      <c r="D51" s="19">
        <f>('Qtr2 Budget vs YTD'!D47)</f>
        <v>0</v>
      </c>
      <c r="E51" s="61">
        <v>0</v>
      </c>
      <c r="F51" s="21"/>
      <c r="G51" s="64">
        <f>SUM(C51:F51)</f>
        <v>-1000</v>
      </c>
      <c r="H51" s="42"/>
      <c r="I51" s="21">
        <f>'Qtr2 Budget vs YTD'!H47</f>
        <v>-1000</v>
      </c>
      <c r="J51" s="21">
        <f>'Qtr2 Budget vs YTD'!I47</f>
        <v>0</v>
      </c>
      <c r="K51" s="21">
        <v>0</v>
      </c>
      <c r="L51" s="21">
        <f t="shared" si="6"/>
        <v>-1000</v>
      </c>
      <c r="M51" s="43"/>
    </row>
    <row r="52" spans="2:13" x14ac:dyDescent="0.35">
      <c r="B52" s="12" t="str">
        <f>'Qtr1 Budget vs YTD'!B48</f>
        <v>Faygate Village Hall</v>
      </c>
      <c r="C52" s="18">
        <f>('Qtr1 Budget vs YTD'!C48)</f>
        <v>-1000</v>
      </c>
      <c r="D52" s="19">
        <f>('Qtr2 Budget vs YTD'!D48)</f>
        <v>0</v>
      </c>
      <c r="E52" s="61">
        <v>0</v>
      </c>
      <c r="F52" s="21"/>
      <c r="G52" s="64">
        <f>SUM(C52:F52)</f>
        <v>-1000</v>
      </c>
      <c r="H52" s="42"/>
      <c r="I52" s="21">
        <f>'Qtr2 Budget vs YTD'!H48</f>
        <v>-1000</v>
      </c>
      <c r="J52" s="21">
        <f>'Qtr2 Budget vs YTD'!I48</f>
        <v>0</v>
      </c>
      <c r="K52" s="21">
        <v>0</v>
      </c>
      <c r="L52" s="21">
        <f t="shared" si="6"/>
        <v>-1000</v>
      </c>
      <c r="M52" s="43"/>
    </row>
    <row r="53" spans="2:13" x14ac:dyDescent="0.35">
      <c r="B53" s="12" t="str">
        <f>'Qtr1 Budget vs YTD'!B49</f>
        <v>Colgate PCC</v>
      </c>
      <c r="C53" s="18">
        <f>('Qtr1 Budget vs YTD'!C49)</f>
        <v>-1000</v>
      </c>
      <c r="D53" s="19">
        <f>('Qtr2 Budget vs YTD'!D49)</f>
        <v>0</v>
      </c>
      <c r="E53" s="61">
        <v>0</v>
      </c>
      <c r="F53" s="31"/>
      <c r="G53" s="31">
        <f>SUM(C53:F53)</f>
        <v>-1000</v>
      </c>
      <c r="H53" s="42"/>
      <c r="I53" s="21">
        <f>'Qtr2 Budget vs YTD'!H49</f>
        <v>-1000</v>
      </c>
      <c r="J53" s="21">
        <f>'Qtr2 Budget vs YTD'!I49</f>
        <v>0</v>
      </c>
      <c r="K53" s="21">
        <v>0</v>
      </c>
      <c r="L53" s="21">
        <f t="shared" si="6"/>
        <v>-1000</v>
      </c>
      <c r="M53" s="43"/>
    </row>
    <row r="54" spans="2:13" ht="15" thickBot="1" x14ac:dyDescent="0.4">
      <c r="B54" s="23" t="s">
        <v>52</v>
      </c>
      <c r="C54" s="18"/>
      <c r="D54" s="19">
        <f>('Qtr2 Budget vs YTD'!D50)</f>
        <v>0</v>
      </c>
      <c r="E54" s="61">
        <v>0</v>
      </c>
      <c r="F54" s="22"/>
      <c r="G54" s="31">
        <f>SUM(C54:F54)</f>
        <v>0</v>
      </c>
      <c r="H54" s="42"/>
      <c r="I54" s="22"/>
      <c r="J54" s="22"/>
      <c r="K54" s="21">
        <v>0</v>
      </c>
      <c r="L54" s="22"/>
      <c r="M54" s="43"/>
    </row>
    <row r="55" spans="2:13" ht="15" thickTop="1" x14ac:dyDescent="0.35">
      <c r="B55" s="12"/>
      <c r="C55" s="18">
        <f>('Qtr1 Budget vs YTD'!C52)</f>
        <v>0</v>
      </c>
      <c r="D55" s="19">
        <f>('Qtr2 Budget vs YTD'!D51)</f>
        <v>-1000</v>
      </c>
      <c r="E55" s="81">
        <f>SUM(E50:E54)</f>
        <v>-1000</v>
      </c>
      <c r="F55" s="44">
        <f>SUM(G50:G54)</f>
        <v>-6000</v>
      </c>
      <c r="G55" s="33"/>
      <c r="H55" s="46"/>
      <c r="I55" s="21">
        <f>SUM(I50:I53)</f>
        <v>-3760</v>
      </c>
      <c r="J55" s="21">
        <f t="shared" ref="J55" si="7">SUM(J50:J53)</f>
        <v>0</v>
      </c>
      <c r="K55" s="21">
        <v>0</v>
      </c>
      <c r="L55" s="21">
        <f>SUM(L50:L54)</f>
        <v>-3760</v>
      </c>
      <c r="M55" s="43"/>
    </row>
    <row r="56" spans="2:13" ht="15" thickBot="1" x14ac:dyDescent="0.4">
      <c r="B56" s="7"/>
      <c r="C56" s="45"/>
      <c r="D56" s="19"/>
      <c r="E56" s="62"/>
      <c r="F56" s="54"/>
      <c r="G56" s="34"/>
      <c r="H56" s="46"/>
      <c r="I56" s="52"/>
      <c r="J56" s="52"/>
      <c r="K56" s="21">
        <v>0</v>
      </c>
      <c r="L56" s="41"/>
      <c r="M56" s="49"/>
    </row>
    <row r="57" spans="2:13" ht="15.5" thickTop="1" thickBot="1" x14ac:dyDescent="0.4">
      <c r="B57" s="11"/>
      <c r="C57" s="27">
        <f>SUM(C8:C54)</f>
        <v>4492.4800000000014</v>
      </c>
      <c r="D57" s="28">
        <f>SUM(D8:D54)</f>
        <v>7667.4800000000014</v>
      </c>
      <c r="E57" s="28">
        <f>SUM(E8:E54)</f>
        <v>-7277.42</v>
      </c>
      <c r="F57" s="29"/>
      <c r="G57" s="30">
        <f>SUM(G8:G54)</f>
        <v>4882.5400000000045</v>
      </c>
      <c r="H57" s="39"/>
      <c r="I57" s="40">
        <f>I14+I40+I55</f>
        <v>4085.7000000000007</v>
      </c>
      <c r="J57" s="40">
        <f>J14+J40+J55</f>
        <v>15673.590000000002</v>
      </c>
      <c r="K57" s="40">
        <f>K14+K40+K55</f>
        <v>0</v>
      </c>
      <c r="L57" s="40">
        <f>L14+L40+L55</f>
        <v>19759.290000000005</v>
      </c>
      <c r="M57" s="11"/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O56"/>
  <sheetViews>
    <sheetView zoomScale="78" zoomScaleNormal="75" workbookViewId="0">
      <selection activeCell="B2" sqref="B2"/>
    </sheetView>
  </sheetViews>
  <sheetFormatPr defaultRowHeight="14.5" x14ac:dyDescent="0.35"/>
  <cols>
    <col min="1" max="1" width="1.7265625" customWidth="1"/>
    <col min="2" max="2" width="50.81640625" customWidth="1"/>
    <col min="3" max="6" width="25.7265625" customWidth="1"/>
    <col min="7" max="7" width="15.7265625" customWidth="1"/>
    <col min="8" max="8" width="18.7265625" customWidth="1"/>
    <col min="9" max="9" width="5.7265625" customWidth="1"/>
    <col min="10" max="12" width="18.7265625" customWidth="1"/>
    <col min="13" max="13" width="15.26953125" customWidth="1"/>
    <col min="14" max="14" width="18.7265625" customWidth="1"/>
    <col min="15" max="15" width="64.26953125" customWidth="1"/>
  </cols>
  <sheetData>
    <row r="2" spans="2:15" ht="31" x14ac:dyDescent="0.7">
      <c r="B2" s="1" t="s">
        <v>96</v>
      </c>
    </row>
    <row r="3" spans="2:15" ht="15" thickBot="1" x14ac:dyDescent="0.4"/>
    <row r="4" spans="2:15" x14ac:dyDescent="0.35">
      <c r="B4" s="2" t="s">
        <v>0</v>
      </c>
      <c r="C4" s="94" t="s">
        <v>1</v>
      </c>
      <c r="D4" s="95"/>
      <c r="E4" s="95"/>
      <c r="F4" s="95"/>
      <c r="G4" s="2" t="s">
        <v>2</v>
      </c>
      <c r="H4" s="2" t="s">
        <v>3</v>
      </c>
      <c r="I4" s="36"/>
      <c r="J4" s="2" t="s">
        <v>38</v>
      </c>
      <c r="K4" s="2" t="s">
        <v>37</v>
      </c>
      <c r="L4" s="2" t="s">
        <v>39</v>
      </c>
      <c r="M4" s="79" t="s">
        <v>40</v>
      </c>
      <c r="N4" s="2" t="s">
        <v>33</v>
      </c>
      <c r="O4" s="2" t="s">
        <v>4</v>
      </c>
    </row>
    <row r="5" spans="2:15" ht="15" thickBot="1" x14ac:dyDescent="0.4">
      <c r="B5" s="4" t="s">
        <v>5</v>
      </c>
      <c r="C5" s="5" t="s">
        <v>6</v>
      </c>
      <c r="D5" s="6" t="s">
        <v>7</v>
      </c>
      <c r="E5" s="6" t="s">
        <v>8</v>
      </c>
      <c r="F5" s="82" t="s">
        <v>9</v>
      </c>
      <c r="G5" s="4" t="s">
        <v>10</v>
      </c>
      <c r="H5" s="4" t="s">
        <v>11</v>
      </c>
      <c r="I5" s="36"/>
      <c r="J5" s="4" t="s">
        <v>36</v>
      </c>
      <c r="K5" s="4" t="s">
        <v>36</v>
      </c>
      <c r="L5" s="4" t="s">
        <v>36</v>
      </c>
      <c r="M5" s="80" t="s">
        <v>36</v>
      </c>
      <c r="N5" s="4" t="s">
        <v>34</v>
      </c>
      <c r="O5" s="7"/>
    </row>
    <row r="6" spans="2:15" x14ac:dyDescent="0.35">
      <c r="B6" s="8"/>
      <c r="C6" s="9"/>
      <c r="D6" s="10"/>
      <c r="E6" s="10"/>
      <c r="F6" s="11"/>
      <c r="G6" s="8"/>
      <c r="H6" s="32"/>
      <c r="I6" s="37"/>
      <c r="J6" s="48"/>
      <c r="K6" s="48"/>
      <c r="L6" s="48"/>
      <c r="M6" s="33"/>
      <c r="N6" s="48"/>
      <c r="O6" s="8"/>
    </row>
    <row r="7" spans="2:15" x14ac:dyDescent="0.35">
      <c r="B7" s="13" t="str">
        <f>'Qtr1 Budget vs YTD'!B7</f>
        <v>Forecast Annual Income</v>
      </c>
      <c r="C7" s="14"/>
      <c r="D7" s="15"/>
      <c r="E7" s="15"/>
      <c r="F7" s="16"/>
      <c r="G7" s="17"/>
      <c r="H7" s="33"/>
      <c r="I7" s="37"/>
      <c r="J7" s="17"/>
      <c r="K7" s="17"/>
      <c r="L7" s="17"/>
      <c r="M7" s="33"/>
      <c r="N7" s="17"/>
      <c r="O7" s="12"/>
    </row>
    <row r="8" spans="2:15" x14ac:dyDescent="0.35">
      <c r="B8" s="12" t="str">
        <f>'Qtr1 Budget vs YTD'!B8</f>
        <v>HDC Council volunteer Grant/CIL</v>
      </c>
      <c r="C8" s="19">
        <f>'Qtr3 Budget vs YTD'!C8</f>
        <v>0</v>
      </c>
      <c r="D8" s="19">
        <f>'Qtr3 Budget vs YTD'!D8</f>
        <v>0</v>
      </c>
      <c r="E8" s="19">
        <f>'Qtr3 Budget vs YTD'!E8</f>
        <v>0</v>
      </c>
      <c r="F8" s="20">
        <v>0</v>
      </c>
      <c r="G8" s="21"/>
      <c r="H8" s="31">
        <f>SUM(C8:G8)</f>
        <v>0</v>
      </c>
      <c r="I8" s="38"/>
      <c r="J8" s="21">
        <f>'Qtr3 Budget vs YTD'!I8</f>
        <v>0</v>
      </c>
      <c r="K8" s="21">
        <f>'Qtr3 Budget vs YTD'!J8</f>
        <v>0</v>
      </c>
      <c r="L8" s="21">
        <f>'Qtr3 Budget vs YTD'!K8</f>
        <v>0</v>
      </c>
      <c r="M8" s="20">
        <v>0</v>
      </c>
      <c r="N8" s="21">
        <f>J8+K8+L8+M8</f>
        <v>0</v>
      </c>
      <c r="O8" s="12"/>
    </row>
    <row r="9" spans="2:15" x14ac:dyDescent="0.35">
      <c r="B9" s="12" t="str">
        <f>'Qtr1 Budget vs YTD'!B9</f>
        <v>Precept</v>
      </c>
      <c r="C9" s="19">
        <f>'Qtr3 Budget vs YTD'!C9</f>
        <v>18019.900000000001</v>
      </c>
      <c r="D9" s="19">
        <f>'Qtr3 Budget vs YTD'!D9</f>
        <v>18019.900000000001</v>
      </c>
      <c r="E9" s="19">
        <f>'Qtr3 Budget vs YTD'!E9</f>
        <v>0</v>
      </c>
      <c r="F9" s="19">
        <v>0</v>
      </c>
      <c r="G9" s="21"/>
      <c r="H9" s="31">
        <f>SUM(C9:G9)</f>
        <v>36039.800000000003</v>
      </c>
      <c r="I9" s="38"/>
      <c r="J9" s="21">
        <f>'Qtr3 Budget vs YTD'!I9</f>
        <v>18019.900000000001</v>
      </c>
      <c r="K9" s="21">
        <f>'Qtr3 Budget vs YTD'!J9</f>
        <v>18019.900000000001</v>
      </c>
      <c r="L9" s="21">
        <f>'Qtr3 Budget vs YTD'!K9</f>
        <v>0</v>
      </c>
      <c r="M9" s="20">
        <v>0</v>
      </c>
      <c r="N9" s="21">
        <f t="shared" ref="N9:N12" si="0">J9+K9+L9+M9</f>
        <v>36039.800000000003</v>
      </c>
      <c r="O9" s="12">
        <f>'Qtr3 Budget vs YTD'!M9</f>
        <v>0</v>
      </c>
    </row>
    <row r="10" spans="2:15" x14ac:dyDescent="0.35">
      <c r="B10" s="12" t="str">
        <f>'Qtr1 Budget vs YTD'!B10</f>
        <v>Interest on Accounts</v>
      </c>
      <c r="C10" s="19">
        <f>'Qtr3 Budget vs YTD'!C10</f>
        <v>150</v>
      </c>
      <c r="D10" s="19">
        <f>'Qtr3 Budget vs YTD'!D10</f>
        <v>150</v>
      </c>
      <c r="E10" s="19">
        <f>'Qtr3 Budget vs YTD'!E10</f>
        <v>150</v>
      </c>
      <c r="F10" s="19">
        <v>150</v>
      </c>
      <c r="G10" s="21"/>
      <c r="H10" s="31">
        <f>SUM(C10:G10)</f>
        <v>600</v>
      </c>
      <c r="I10" s="38"/>
      <c r="J10" s="21">
        <v>0</v>
      </c>
      <c r="K10" s="21">
        <f>'Qtr3 Budget vs YTD'!J10</f>
        <v>261.88</v>
      </c>
      <c r="L10" s="21">
        <f>'Qtr3 Budget vs YTD'!K10</f>
        <v>0</v>
      </c>
      <c r="M10" s="20">
        <v>0</v>
      </c>
      <c r="N10" s="21">
        <f t="shared" si="0"/>
        <v>261.88</v>
      </c>
      <c r="O10" s="12" t="s">
        <v>87</v>
      </c>
    </row>
    <row r="11" spans="2:15" x14ac:dyDescent="0.35">
      <c r="B11" s="12" t="str">
        <f>'Qtr1 Budget vs YTD'!B11</f>
        <v>Refund of VAT From Prior Year</v>
      </c>
      <c r="C11" s="19">
        <f>'Qtr3 Budget vs YTD'!C11</f>
        <v>0</v>
      </c>
      <c r="D11" s="19">
        <f>'Qtr3 Budget vs YTD'!D11</f>
        <v>1700</v>
      </c>
      <c r="E11" s="19">
        <f>'Qtr3 Budget vs YTD'!E11</f>
        <v>0</v>
      </c>
      <c r="F11" s="20">
        <v>0</v>
      </c>
      <c r="G11" s="21"/>
      <c r="H11" s="31">
        <f>SUM(C11:G11)</f>
        <v>1700</v>
      </c>
      <c r="I11" s="38"/>
      <c r="J11" s="21">
        <f>'Qtr3 Budget vs YTD'!I11</f>
        <v>0</v>
      </c>
      <c r="K11" s="21">
        <f>'Qtr3 Budget vs YTD'!J11</f>
        <v>0</v>
      </c>
      <c r="L11" s="21">
        <f>'Qtr3 Budget vs YTD'!K11</f>
        <v>0</v>
      </c>
      <c r="M11" s="20">
        <v>0</v>
      </c>
      <c r="N11" s="21">
        <f t="shared" si="0"/>
        <v>0</v>
      </c>
      <c r="O11" s="12"/>
    </row>
    <row r="12" spans="2:15" x14ac:dyDescent="0.35">
      <c r="B12" s="12" t="str">
        <f>'Qtr1 Budget vs YTD'!B12</f>
        <v>Environmental Grant (Litter Control)</v>
      </c>
      <c r="C12" s="19">
        <f>'Qtr3 Budget vs YTD'!C12</f>
        <v>550</v>
      </c>
      <c r="D12" s="19">
        <f>'Qtr3 Budget vs YTD'!D12</f>
        <v>550</v>
      </c>
      <c r="E12" s="19">
        <f>'Qtr3 Budget vs YTD'!E12</f>
        <v>0</v>
      </c>
      <c r="F12" s="20">
        <v>0</v>
      </c>
      <c r="G12" s="21"/>
      <c r="H12" s="31">
        <f>SUM(C12:G12)</f>
        <v>1100</v>
      </c>
      <c r="I12" s="38"/>
      <c r="J12" s="21">
        <f>'Qtr3 Budget vs YTD'!I12</f>
        <v>544.32000000000005</v>
      </c>
      <c r="K12" s="21">
        <f>'Qtr3 Budget vs YTD'!J12</f>
        <v>0</v>
      </c>
      <c r="L12" s="21">
        <f>'Qtr3 Budget vs YTD'!K12</f>
        <v>0</v>
      </c>
      <c r="M12" s="20">
        <v>0</v>
      </c>
      <c r="N12" s="21">
        <f t="shared" si="0"/>
        <v>544.32000000000005</v>
      </c>
      <c r="O12" s="12"/>
    </row>
    <row r="13" spans="2:15" ht="15" thickBot="1" x14ac:dyDescent="0.4">
      <c r="B13" s="12"/>
      <c r="C13" s="18"/>
      <c r="D13" s="19"/>
      <c r="E13" s="19"/>
      <c r="F13" s="20"/>
      <c r="G13" s="22"/>
      <c r="H13" s="22"/>
      <c r="I13" s="38"/>
      <c r="J13" s="22"/>
      <c r="K13" s="22"/>
      <c r="L13" s="22"/>
      <c r="M13" s="20">
        <v>0</v>
      </c>
      <c r="N13" s="22">
        <f>SUM(J13:M13)</f>
        <v>0</v>
      </c>
      <c r="O13" s="12"/>
    </row>
    <row r="14" spans="2:15" ht="15" thickTop="1" x14ac:dyDescent="0.35">
      <c r="B14" s="12"/>
      <c r="C14" s="14"/>
      <c r="D14" s="15"/>
      <c r="E14" s="15"/>
      <c r="F14" s="16"/>
      <c r="G14" s="21">
        <f>SUM(H8:H12)</f>
        <v>39439.800000000003</v>
      </c>
      <c r="H14" s="21">
        <f>SUM(C14:G14)</f>
        <v>39439.800000000003</v>
      </c>
      <c r="I14" s="37"/>
      <c r="J14" s="21">
        <f>SUM(J8:J12)</f>
        <v>18564.22</v>
      </c>
      <c r="K14" s="21">
        <f>SUM(K8:K13)</f>
        <v>18281.780000000002</v>
      </c>
      <c r="L14" s="21">
        <f>SUM(L8:L12)</f>
        <v>0</v>
      </c>
      <c r="M14" s="20">
        <v>0</v>
      </c>
      <c r="N14" s="21">
        <f>SUM(N8:N13)</f>
        <v>36846</v>
      </c>
      <c r="O14" s="12"/>
    </row>
    <row r="15" spans="2:15" x14ac:dyDescent="0.35">
      <c r="B15" s="12"/>
      <c r="C15" s="14"/>
      <c r="D15" s="15"/>
      <c r="E15" s="15"/>
      <c r="F15" s="16"/>
      <c r="G15" s="17"/>
      <c r="H15" s="33"/>
      <c r="I15" s="37"/>
      <c r="J15" s="17"/>
      <c r="K15" s="17"/>
      <c r="L15" s="17"/>
      <c r="M15" s="20">
        <v>0</v>
      </c>
      <c r="N15" s="17"/>
      <c r="O15" s="12"/>
    </row>
    <row r="16" spans="2:15" x14ac:dyDescent="0.35">
      <c r="B16" s="12"/>
      <c r="C16" s="14"/>
      <c r="D16" s="15"/>
      <c r="E16" s="15"/>
      <c r="F16" s="16"/>
      <c r="G16" s="17"/>
      <c r="H16" s="33"/>
      <c r="I16" s="37"/>
      <c r="J16" s="17"/>
      <c r="K16" s="17"/>
      <c r="L16" s="17"/>
      <c r="M16" s="20">
        <v>0</v>
      </c>
      <c r="N16" s="17"/>
      <c r="O16" s="12"/>
    </row>
    <row r="17" spans="2:15" x14ac:dyDescent="0.35">
      <c r="B17" s="13" t="str">
        <f>'Qtr1 Budget vs YTD'!B17</f>
        <v>Forecast Annual Expenditure</v>
      </c>
      <c r="C17" s="19"/>
      <c r="D17" s="19"/>
      <c r="E17" s="19"/>
      <c r="F17" s="20"/>
      <c r="G17" s="21"/>
      <c r="H17" s="31"/>
      <c r="I17" s="38"/>
      <c r="J17" s="21"/>
      <c r="K17" s="21"/>
      <c r="L17" s="21"/>
      <c r="M17" s="20">
        <v>0</v>
      </c>
      <c r="N17" s="21"/>
      <c r="O17" s="12"/>
    </row>
    <row r="18" spans="2:15" x14ac:dyDescent="0.35">
      <c r="B18" s="12" t="str">
        <f>'Qtr1 Budget vs YTD'!B18</f>
        <v>clerks salary</v>
      </c>
      <c r="C18" s="19">
        <f>'Qtr1 Budget vs YTD'!C18</f>
        <v>-3344.75</v>
      </c>
      <c r="D18" s="19">
        <f>'Qtr2 Budget vs YTD'!D18</f>
        <v>-3344.75</v>
      </c>
      <c r="E18" s="19">
        <f>'Qtr3 Budget vs YTD'!E18</f>
        <v>-3344.75</v>
      </c>
      <c r="F18" s="18">
        <v>-3344.75</v>
      </c>
      <c r="G18" s="21"/>
      <c r="H18" s="31">
        <f t="shared" ref="H18:H38" si="1">SUM(C18:F18)</f>
        <v>-13379</v>
      </c>
      <c r="I18" s="38"/>
      <c r="J18" s="21">
        <f>'Qtr3 Budget vs YTD'!I18</f>
        <v>-4392.3900000000003</v>
      </c>
      <c r="K18" s="21">
        <f>'Qtr3 Budget vs YTD'!J18</f>
        <v>-1808.75</v>
      </c>
      <c r="L18" s="21">
        <f>'Qtr3 Budget vs YTD'!K18</f>
        <v>0</v>
      </c>
      <c r="M18" s="20">
        <v>0</v>
      </c>
      <c r="N18" s="21">
        <f t="shared" ref="N18:N38" si="2">J18+K18+L18+M18</f>
        <v>-6201.14</v>
      </c>
      <c r="O18" s="43" t="s">
        <v>88</v>
      </c>
    </row>
    <row r="19" spans="2:15" x14ac:dyDescent="0.35">
      <c r="B19" s="12" t="str">
        <f>'Qtr1 Budget vs YTD'!B19</f>
        <v>PC Clerk's Pension Contribution</v>
      </c>
      <c r="C19" s="19">
        <f>'Qtr1 Budget vs YTD'!C19</f>
        <v>-983.25</v>
      </c>
      <c r="D19" s="19">
        <f>'Qtr2 Budget vs YTD'!D19</f>
        <v>-983.25</v>
      </c>
      <c r="E19" s="19">
        <f>'Qtr3 Budget vs YTD'!E19</f>
        <v>-983.25</v>
      </c>
      <c r="F19" s="18">
        <v>-983.25</v>
      </c>
      <c r="G19" s="21"/>
      <c r="H19" s="31">
        <f t="shared" si="1"/>
        <v>-3933</v>
      </c>
      <c r="I19" s="38"/>
      <c r="J19" s="21">
        <f>'Qtr3 Budget vs YTD'!I19</f>
        <v>-403.37</v>
      </c>
      <c r="K19" s="21">
        <f>'Qtr3 Budget vs YTD'!J19</f>
        <v>-306.04000000000002</v>
      </c>
      <c r="L19" s="21">
        <f>'Qtr3 Budget vs YTD'!K19</f>
        <v>0</v>
      </c>
      <c r="M19" s="20">
        <v>0</v>
      </c>
      <c r="N19" s="21">
        <f t="shared" si="2"/>
        <v>-709.41000000000008</v>
      </c>
      <c r="O19" s="43" t="s">
        <v>88</v>
      </c>
    </row>
    <row r="20" spans="2:15" x14ac:dyDescent="0.35">
      <c r="B20" s="12" t="str">
        <f>'Qtr1 Budget vs YTD'!B20</f>
        <v>Clerk's Expenses (incl O/T for extra hours),mileage</v>
      </c>
      <c r="C20" s="19">
        <f>'Qtr1 Budget vs YTD'!C20</f>
        <v>-505</v>
      </c>
      <c r="D20" s="19">
        <f>'Qtr2 Budget vs YTD'!D20</f>
        <v>-505</v>
      </c>
      <c r="E20" s="19">
        <f>'Qtr3 Budget vs YTD'!E20</f>
        <v>-505</v>
      </c>
      <c r="F20" s="18">
        <v>-505</v>
      </c>
      <c r="G20" s="21"/>
      <c r="H20" s="31">
        <f t="shared" si="1"/>
        <v>-2020</v>
      </c>
      <c r="I20" s="38"/>
      <c r="J20" s="21">
        <f>'Qtr3 Budget vs YTD'!I20</f>
        <v>-1115.99</v>
      </c>
      <c r="K20" s="21">
        <f>'Qtr3 Budget vs YTD'!J20</f>
        <v>0</v>
      </c>
      <c r="L20" s="21">
        <f>'Qtr3 Budget vs YTD'!K20</f>
        <v>0</v>
      </c>
      <c r="M20" s="20">
        <v>0</v>
      </c>
      <c r="N20" s="21">
        <f t="shared" si="2"/>
        <v>-1115.99</v>
      </c>
      <c r="O20" s="43" t="s">
        <v>79</v>
      </c>
    </row>
    <row r="21" spans="2:15" x14ac:dyDescent="0.35">
      <c r="B21" s="12" t="s">
        <v>43</v>
      </c>
      <c r="C21" s="19">
        <f>'Qtr1 Budget vs YTD'!C21</f>
        <v>-50</v>
      </c>
      <c r="D21" s="19">
        <f>'Qtr2 Budget vs YTD'!D21</f>
        <v>-50</v>
      </c>
      <c r="E21" s="19">
        <f>'Qtr3 Budget vs YTD'!E21</f>
        <v>-50</v>
      </c>
      <c r="F21" s="18">
        <v>-50</v>
      </c>
      <c r="G21" s="21"/>
      <c r="H21" s="31">
        <f t="shared" si="1"/>
        <v>-200</v>
      </c>
      <c r="I21" s="38"/>
      <c r="J21" s="21">
        <f>'Qtr3 Budget vs YTD'!I21</f>
        <v>-58.66</v>
      </c>
      <c r="K21" s="21">
        <f>'Qtr3 Budget vs YTD'!J21</f>
        <v>-25</v>
      </c>
      <c r="L21" s="21">
        <f>'Qtr3 Budget vs YTD'!K21</f>
        <v>0</v>
      </c>
      <c r="M21" s="20">
        <v>0</v>
      </c>
      <c r="N21" s="21">
        <f t="shared" si="2"/>
        <v>-83.66</v>
      </c>
      <c r="O21" s="43"/>
    </row>
    <row r="22" spans="2:15" x14ac:dyDescent="0.35">
      <c r="B22" s="12" t="s">
        <v>48</v>
      </c>
      <c r="C22" s="19">
        <f>'Qtr1 Budget vs YTD'!C22</f>
        <v>-656.92</v>
      </c>
      <c r="D22" s="19">
        <f>'Qtr2 Budget vs YTD'!D22</f>
        <v>-656.92</v>
      </c>
      <c r="E22" s="19">
        <f>'Qtr3 Budget vs YTD'!E22</f>
        <v>-656.92</v>
      </c>
      <c r="F22" s="18">
        <v>-656.93</v>
      </c>
      <c r="G22" s="21"/>
      <c r="H22" s="31">
        <f t="shared" ref="H22" si="3">SUM(C22:F22)</f>
        <v>-2627.6899999999996</v>
      </c>
      <c r="I22" s="38"/>
      <c r="J22" s="21">
        <f>'Qtr3 Budget vs YTD'!I22</f>
        <v>-338.07</v>
      </c>
      <c r="K22" s="21">
        <f>'Qtr3 Budget vs YTD'!J22</f>
        <v>-458.4</v>
      </c>
      <c r="L22" s="21">
        <f>'Qtr3 Budget vs YTD'!K22</f>
        <v>0</v>
      </c>
      <c r="M22" s="20">
        <v>0</v>
      </c>
      <c r="N22" s="21">
        <f t="shared" ref="N22" si="4">J22+K22+L22+M22</f>
        <v>-796.47</v>
      </c>
      <c r="O22" s="43"/>
    </row>
    <row r="23" spans="2:15" x14ac:dyDescent="0.35">
      <c r="B23" s="12" t="str">
        <f>'Qtr1 Budget vs YTD'!B23</f>
        <v>WSCC Salary Admin</v>
      </c>
      <c r="C23" s="19">
        <f>'Qtr1 Budget vs YTD'!C23</f>
        <v>0</v>
      </c>
      <c r="D23" s="19">
        <f>'Qtr2 Budget vs YTD'!D23</f>
        <v>-100</v>
      </c>
      <c r="E23" s="19">
        <f>'Qtr3 Budget vs YTD'!E23</f>
        <v>0</v>
      </c>
      <c r="F23" s="18">
        <v>-100</v>
      </c>
      <c r="G23" s="21"/>
      <c r="H23" s="31">
        <f t="shared" si="1"/>
        <v>-200</v>
      </c>
      <c r="I23" s="38"/>
      <c r="J23" s="21">
        <f>'Qtr3 Budget vs YTD'!I23</f>
        <v>-86.08</v>
      </c>
      <c r="K23" s="21">
        <f>'Qtr3 Budget vs YTD'!J23</f>
        <v>0</v>
      </c>
      <c r="L23" s="21">
        <f>'Qtr3 Budget vs YTD'!K23</f>
        <v>0</v>
      </c>
      <c r="M23" s="20">
        <v>0</v>
      </c>
      <c r="N23" s="21">
        <f t="shared" si="2"/>
        <v>-86.08</v>
      </c>
      <c r="O23" s="43"/>
    </row>
    <row r="24" spans="2:15" x14ac:dyDescent="0.35">
      <c r="B24" s="12" t="str">
        <f>'Qtr1 Budget vs YTD'!B24</f>
        <v>Room Hire</v>
      </c>
      <c r="C24" s="19">
        <f>'Qtr1 Budget vs YTD'!C24</f>
        <v>0</v>
      </c>
      <c r="D24" s="19">
        <f>'Qtr2 Budget vs YTD'!D24</f>
        <v>0</v>
      </c>
      <c r="E24" s="19">
        <f>'Qtr3 Budget vs YTD'!E24</f>
        <v>0</v>
      </c>
      <c r="F24" s="18"/>
      <c r="G24" s="21"/>
      <c r="H24" s="31">
        <f t="shared" si="1"/>
        <v>0</v>
      </c>
      <c r="I24" s="38"/>
      <c r="J24" s="21">
        <f>'Qtr3 Budget vs YTD'!I24</f>
        <v>0</v>
      </c>
      <c r="K24" s="21">
        <f>'Qtr3 Budget vs YTD'!J24</f>
        <v>0</v>
      </c>
      <c r="L24" s="21">
        <f>'Qtr3 Budget vs YTD'!K24</f>
        <v>0</v>
      </c>
      <c r="M24" s="20">
        <v>0</v>
      </c>
      <c r="N24" s="21">
        <f t="shared" si="2"/>
        <v>0</v>
      </c>
      <c r="O24" s="11"/>
    </row>
    <row r="25" spans="2:15" x14ac:dyDescent="0.35">
      <c r="B25" s="12" t="str">
        <f>'Qtr1 Budget vs YTD'!B25</f>
        <v>Insurance</v>
      </c>
      <c r="C25" s="19">
        <f>'Qtr1 Budget vs YTD'!C25</f>
        <v>-850</v>
      </c>
      <c r="D25" s="19">
        <f>'Qtr2 Budget vs YTD'!D25</f>
        <v>-850</v>
      </c>
      <c r="E25" s="19">
        <f>'Qtr3 Budget vs YTD'!E25</f>
        <v>0</v>
      </c>
      <c r="F25" s="18"/>
      <c r="G25" s="21"/>
      <c r="H25" s="31">
        <f t="shared" si="1"/>
        <v>-1700</v>
      </c>
      <c r="I25" s="38"/>
      <c r="J25" s="21">
        <f>'Qtr3 Budget vs YTD'!I25</f>
        <v>-1382.02</v>
      </c>
      <c r="K25" s="21">
        <f>'Qtr3 Budget vs YTD'!J25</f>
        <v>0</v>
      </c>
      <c r="L25" s="21">
        <f>'Qtr3 Budget vs YTD'!K25</f>
        <v>0</v>
      </c>
      <c r="M25" s="20">
        <v>0</v>
      </c>
      <c r="N25" s="21">
        <f t="shared" si="2"/>
        <v>-1382.02</v>
      </c>
      <c r="O25" s="43" t="s">
        <v>91</v>
      </c>
    </row>
    <row r="26" spans="2:15" x14ac:dyDescent="0.35">
      <c r="B26" s="12" t="str">
        <f>'Qtr1 Budget vs YTD'!B26</f>
        <v>Office Expenses</v>
      </c>
      <c r="C26" s="19">
        <f>'Qtr1 Budget vs YTD'!C26</f>
        <v>-275</v>
      </c>
      <c r="D26" s="19">
        <f>'Qtr2 Budget vs YTD'!D26</f>
        <v>-275</v>
      </c>
      <c r="E26" s="19">
        <f>'Qtr3 Budget vs YTD'!E26</f>
        <v>-275</v>
      </c>
      <c r="F26" s="18">
        <v>-275</v>
      </c>
      <c r="G26" s="21"/>
      <c r="H26" s="31">
        <f t="shared" si="1"/>
        <v>-1100</v>
      </c>
      <c r="I26" s="38"/>
      <c r="J26" s="21">
        <f>'Qtr3 Budget vs YTD'!I26</f>
        <v>-188.08</v>
      </c>
      <c r="K26" s="21">
        <f>'Qtr3 Budget vs YTD'!J26</f>
        <v>0</v>
      </c>
      <c r="L26" s="21">
        <f>'Qtr3 Budget vs YTD'!K26</f>
        <v>0</v>
      </c>
      <c r="M26" s="20">
        <v>0</v>
      </c>
      <c r="N26" s="21">
        <f t="shared" si="2"/>
        <v>-188.08</v>
      </c>
      <c r="O26" s="43"/>
    </row>
    <row r="27" spans="2:15" x14ac:dyDescent="0.35">
      <c r="B27" s="12" t="str">
        <f>'Qtr1 Budget vs YTD'!B27</f>
        <v>Subscriptions</v>
      </c>
      <c r="C27" s="19">
        <f>'Qtr1 Budget vs YTD'!C27</f>
        <v>-2000</v>
      </c>
      <c r="D27" s="19">
        <f>'Qtr2 Budget vs YTD'!D27</f>
        <v>-2000</v>
      </c>
      <c r="E27" s="19">
        <f>'Qtr3 Budget vs YTD'!E27</f>
        <v>0</v>
      </c>
      <c r="F27" s="18"/>
      <c r="G27" s="21"/>
      <c r="H27" s="31">
        <f t="shared" si="1"/>
        <v>-4000</v>
      </c>
      <c r="I27" s="38" t="s">
        <v>61</v>
      </c>
      <c r="J27" s="21">
        <f>'Qtr3 Budget vs YTD'!I27</f>
        <v>-1503.04</v>
      </c>
      <c r="K27" s="21">
        <f>'Qtr3 Budget vs YTD'!J27</f>
        <v>-10</v>
      </c>
      <c r="L27" s="21">
        <f>'Qtr3 Budget vs YTD'!K27</f>
        <v>0</v>
      </c>
      <c r="M27" s="20">
        <v>0</v>
      </c>
      <c r="N27" s="21">
        <f t="shared" si="2"/>
        <v>-1513.04</v>
      </c>
      <c r="O27" s="43" t="s">
        <v>83</v>
      </c>
    </row>
    <row r="28" spans="2:15" x14ac:dyDescent="0.35">
      <c r="B28" s="12" t="str">
        <f>'Qtr1 Budget vs YTD'!B28</f>
        <v>Street Lighting WSCC/Power</v>
      </c>
      <c r="C28" s="19">
        <f>'Qtr1 Budget vs YTD'!C28</f>
        <v>0</v>
      </c>
      <c r="D28" s="19">
        <f>'Qtr2 Budget vs YTD'!D28</f>
        <v>-1300</v>
      </c>
      <c r="E28" s="19">
        <f>'Qtr3 Budget vs YTD'!E28</f>
        <v>0</v>
      </c>
      <c r="F28" s="18"/>
      <c r="G28" s="21"/>
      <c r="H28" s="31">
        <f t="shared" si="1"/>
        <v>-1300</v>
      </c>
      <c r="I28" s="38"/>
      <c r="J28" s="21">
        <f>'Qtr3 Budget vs YTD'!I28</f>
        <v>-1105.48</v>
      </c>
      <c r="K28" s="21">
        <f>'Qtr3 Budget vs YTD'!J28</f>
        <v>0</v>
      </c>
      <c r="L28" s="21">
        <f>'Qtr3 Budget vs YTD'!K28</f>
        <v>0</v>
      </c>
      <c r="M28" s="20">
        <v>0</v>
      </c>
      <c r="N28" s="21">
        <f t="shared" si="2"/>
        <v>-1105.48</v>
      </c>
      <c r="O28" s="43"/>
    </row>
    <row r="29" spans="2:15" x14ac:dyDescent="0.35">
      <c r="B29" s="12" t="str">
        <f>'Qtr1 Budget vs YTD'!B29</f>
        <v>Councillor's/Clerk's Training</v>
      </c>
      <c r="C29" s="19">
        <f>'Qtr1 Budget vs YTD'!C29</f>
        <v>-87.5</v>
      </c>
      <c r="D29" s="19">
        <f>'Qtr2 Budget vs YTD'!D29</f>
        <v>-87.5</v>
      </c>
      <c r="E29" s="19">
        <f>'Qtr3 Budget vs YTD'!E29</f>
        <v>-87.5</v>
      </c>
      <c r="F29" s="18">
        <v>-87.5</v>
      </c>
      <c r="G29" s="21"/>
      <c r="H29" s="31">
        <f t="shared" si="1"/>
        <v>-350</v>
      </c>
      <c r="I29" s="38"/>
      <c r="J29" s="21">
        <f>'Qtr3 Budget vs YTD'!I29</f>
        <v>0</v>
      </c>
      <c r="K29" s="21">
        <f>'Qtr3 Budget vs YTD'!J29</f>
        <v>0</v>
      </c>
      <c r="L29" s="21">
        <f>'Qtr3 Budget vs YTD'!K29</f>
        <v>0</v>
      </c>
      <c r="M29" s="20">
        <v>0</v>
      </c>
      <c r="N29" s="21">
        <f>J29+K29+L29+M29</f>
        <v>0</v>
      </c>
      <c r="O29" s="43" t="s">
        <v>90</v>
      </c>
    </row>
    <row r="30" spans="2:15" x14ac:dyDescent="0.35">
      <c r="B30" s="12" t="str">
        <f>'Qtr1 Budget vs YTD'!B30</f>
        <v>Councillor's Travel Expenses</v>
      </c>
      <c r="C30" s="19">
        <f>'Qtr1 Budget vs YTD'!C30</f>
        <v>0</v>
      </c>
      <c r="D30" s="19">
        <f>'Qtr2 Budget vs YTD'!D30</f>
        <v>0</v>
      </c>
      <c r="E30" s="19">
        <f>'Qtr3 Budget vs YTD'!E30</f>
        <v>0</v>
      </c>
      <c r="F30" s="18">
        <v>-150</v>
      </c>
      <c r="G30" s="21"/>
      <c r="H30" s="31">
        <f t="shared" si="1"/>
        <v>-150</v>
      </c>
      <c r="I30" s="38"/>
      <c r="J30" s="21">
        <f>'Qtr3 Budget vs YTD'!I30</f>
        <v>0</v>
      </c>
      <c r="K30" s="21">
        <f>'Qtr3 Budget vs YTD'!J30</f>
        <v>0</v>
      </c>
      <c r="L30" s="21">
        <f>'Qtr3 Budget vs YTD'!K30</f>
        <v>0</v>
      </c>
      <c r="M30" s="20">
        <v>0</v>
      </c>
      <c r="N30" s="21">
        <f t="shared" si="2"/>
        <v>0</v>
      </c>
      <c r="O30" s="43"/>
    </row>
    <row r="31" spans="2:15" x14ac:dyDescent="0.35">
      <c r="B31" s="12" t="str">
        <f>'Qtr1 Budget vs YTD'!B31</f>
        <v>Audit Fees</v>
      </c>
      <c r="C31" s="19">
        <f>'Qtr1 Budget vs YTD'!C31</f>
        <v>-250</v>
      </c>
      <c r="D31" s="19">
        <f>'Qtr2 Budget vs YTD'!D31</f>
        <v>-250</v>
      </c>
      <c r="E31" s="19">
        <f>'Qtr3 Budget vs YTD'!E31</f>
        <v>0</v>
      </c>
      <c r="F31" s="18"/>
      <c r="G31" s="21"/>
      <c r="H31" s="31">
        <f t="shared" si="1"/>
        <v>-500</v>
      </c>
      <c r="I31" s="38"/>
      <c r="J31" s="21">
        <f>'Qtr3 Budget vs YTD'!I31</f>
        <v>-175.5</v>
      </c>
      <c r="K31" s="21">
        <f>'Qtr3 Budget vs YTD'!J31</f>
        <v>0</v>
      </c>
      <c r="L31" s="21">
        <f>'Qtr3 Budget vs YTD'!K31</f>
        <v>0</v>
      </c>
      <c r="M31" s="20">
        <v>0</v>
      </c>
      <c r="N31" s="21">
        <f t="shared" si="2"/>
        <v>-175.5</v>
      </c>
      <c r="O31" s="43"/>
    </row>
    <row r="32" spans="2:15" x14ac:dyDescent="0.35">
      <c r="B32" s="12" t="s">
        <v>68</v>
      </c>
      <c r="C32" s="19">
        <f>'Qtr1 Budget vs YTD'!C32</f>
        <v>0</v>
      </c>
      <c r="D32" s="19">
        <f>'Qtr2 Budget vs YTD'!D32</f>
        <v>0</v>
      </c>
      <c r="E32" s="19">
        <f>'Qtr3 Budget vs YTD'!E32</f>
        <v>0</v>
      </c>
      <c r="F32" s="18"/>
      <c r="G32" s="21"/>
      <c r="H32" s="31">
        <f t="shared" si="1"/>
        <v>0</v>
      </c>
      <c r="I32" s="38"/>
      <c r="J32" s="21">
        <f>'Qtr3 Budget vs YTD'!I32</f>
        <v>0</v>
      </c>
      <c r="K32" s="21">
        <f>'Qtr3 Budget vs YTD'!J32</f>
        <v>0</v>
      </c>
      <c r="L32" s="21">
        <f>'Qtr3 Budget vs YTD'!K32</f>
        <v>0</v>
      </c>
      <c r="M32" s="20">
        <v>0</v>
      </c>
      <c r="N32" s="21">
        <f t="shared" si="2"/>
        <v>0</v>
      </c>
      <c r="O32" s="43" t="s">
        <v>90</v>
      </c>
    </row>
    <row r="33" spans="2:15" x14ac:dyDescent="0.35">
      <c r="B33" s="12" t="str">
        <f>'Qtr1 Budget vs YTD'!B33</f>
        <v>ICT emails and Backup</v>
      </c>
      <c r="C33" s="19">
        <f>'Qtr1 Budget vs YTD'!C33</f>
        <v>-1100</v>
      </c>
      <c r="D33" s="19">
        <f>'Qtr2 Budget vs YTD'!D33</f>
        <v>-1100</v>
      </c>
      <c r="E33" s="19">
        <f>'Qtr3 Budget vs YTD'!E33</f>
        <v>0</v>
      </c>
      <c r="F33" s="18"/>
      <c r="G33" s="21"/>
      <c r="H33" s="31">
        <f t="shared" si="1"/>
        <v>-2200</v>
      </c>
      <c r="I33" s="38"/>
      <c r="J33" s="21">
        <f>'Qtr3 Budget vs YTD'!I33</f>
        <v>-102</v>
      </c>
      <c r="K33" s="21">
        <f>'Qtr3 Budget vs YTD'!J33</f>
        <v>0</v>
      </c>
      <c r="L33" s="21">
        <f>'Qtr3 Budget vs YTD'!K33</f>
        <v>0</v>
      </c>
      <c r="M33" s="20">
        <v>0</v>
      </c>
      <c r="N33" s="21">
        <f t="shared" si="2"/>
        <v>-102</v>
      </c>
      <c r="O33" s="43"/>
    </row>
    <row r="34" spans="2:15" x14ac:dyDescent="0.35">
      <c r="B34" s="12" t="str">
        <f>'Qtr1 Budget vs YTD'!B34</f>
        <v>Website Annual Maintenance</v>
      </c>
      <c r="C34" s="19">
        <f>'Qtr1 Budget vs YTD'!C34</f>
        <v>0</v>
      </c>
      <c r="D34" s="19">
        <f>'Qtr2 Budget vs YTD'!D34</f>
        <v>-125</v>
      </c>
      <c r="E34" s="19">
        <f>'Qtr3 Budget vs YTD'!E34</f>
        <v>0</v>
      </c>
      <c r="F34" s="18">
        <v>-376</v>
      </c>
      <c r="G34" s="21"/>
      <c r="H34" s="31">
        <f t="shared" si="1"/>
        <v>-501</v>
      </c>
      <c r="I34" s="38" t="s">
        <v>61</v>
      </c>
      <c r="J34" s="21">
        <f>'Qtr3 Budget vs YTD'!I34</f>
        <v>0</v>
      </c>
      <c r="K34" s="21">
        <f>'Qtr3 Budget vs YTD'!J34</f>
        <v>0</v>
      </c>
      <c r="L34" s="21">
        <f>'Qtr3 Budget vs YTD'!K34</f>
        <v>0</v>
      </c>
      <c r="M34" s="20">
        <v>0</v>
      </c>
      <c r="N34" s="21">
        <f t="shared" si="2"/>
        <v>0</v>
      </c>
      <c r="O34" s="43" t="s">
        <v>92</v>
      </c>
    </row>
    <row r="35" spans="2:15" x14ac:dyDescent="0.35">
      <c r="B35" s="12" t="str">
        <f>'Qtr1 Budget vs YTD'!B35</f>
        <v>GDPR Compliance</v>
      </c>
      <c r="C35" s="19">
        <f>'Qtr1 Budget vs YTD'!C35</f>
        <v>0</v>
      </c>
      <c r="D35" s="19">
        <f>'Qtr2 Budget vs YTD'!D35</f>
        <v>0</v>
      </c>
      <c r="E35" s="19">
        <f>'Qtr3 Budget vs YTD'!E35</f>
        <v>-400</v>
      </c>
      <c r="F35" s="18"/>
      <c r="G35" s="21"/>
      <c r="H35" s="31">
        <f t="shared" si="1"/>
        <v>-400</v>
      </c>
      <c r="I35" s="38"/>
      <c r="J35" s="21">
        <f>'Qtr3 Budget vs YTD'!I35</f>
        <v>0</v>
      </c>
      <c r="K35" s="21">
        <f>'Qtr3 Budget vs YTD'!J35</f>
        <v>0</v>
      </c>
      <c r="L35" s="21">
        <f>'Qtr3 Budget vs YTD'!K35</f>
        <v>0</v>
      </c>
      <c r="M35" s="20">
        <v>0</v>
      </c>
      <c r="N35" s="21">
        <f t="shared" si="2"/>
        <v>0</v>
      </c>
      <c r="O35" s="43"/>
    </row>
    <row r="36" spans="2:15" x14ac:dyDescent="0.35">
      <c r="B36" s="12" t="s">
        <v>65</v>
      </c>
      <c r="C36" s="19">
        <f>'Qtr1 Budget vs YTD'!C36</f>
        <v>0</v>
      </c>
      <c r="D36" s="19">
        <f>'Qtr2 Budget vs YTD'!D36</f>
        <v>0</v>
      </c>
      <c r="E36" s="19">
        <f>'Qtr3 Budget vs YTD'!E36</f>
        <v>0</v>
      </c>
      <c r="F36" s="18"/>
      <c r="G36" s="21"/>
      <c r="H36" s="31">
        <f t="shared" si="1"/>
        <v>0</v>
      </c>
      <c r="I36" s="38"/>
      <c r="J36" s="21">
        <f>'Qtr3 Budget vs YTD'!I36</f>
        <v>0</v>
      </c>
      <c r="K36" s="21">
        <f>'Qtr3 Budget vs YTD'!J36</f>
        <v>0</v>
      </c>
      <c r="L36" s="21">
        <f>'Qtr3 Budget vs YTD'!K36</f>
        <v>0</v>
      </c>
      <c r="M36" s="20">
        <v>0</v>
      </c>
      <c r="N36" s="21">
        <f t="shared" si="2"/>
        <v>0</v>
      </c>
      <c r="O36" s="43" t="s">
        <v>90</v>
      </c>
    </row>
    <row r="37" spans="2:15" x14ac:dyDescent="0.35">
      <c r="B37" s="12" t="str">
        <f>'Qtr1 Budget vs YTD'!B37</f>
        <v>Contingency &amp; Asset Maintenance</v>
      </c>
      <c r="C37" s="19">
        <f>'Qtr1 Budget vs YTD'!C37</f>
        <v>-125</v>
      </c>
      <c r="D37" s="19">
        <f>'Qtr2 Budget vs YTD'!D37</f>
        <v>-125</v>
      </c>
      <c r="E37" s="19">
        <f>'Qtr3 Budget vs YTD'!E37</f>
        <v>-125</v>
      </c>
      <c r="F37" s="18">
        <v>-125</v>
      </c>
      <c r="G37" s="21"/>
      <c r="H37" s="31">
        <f t="shared" si="1"/>
        <v>-500</v>
      </c>
      <c r="I37" s="38"/>
      <c r="J37" s="21">
        <f>'Qtr3 Budget vs YTD'!I37</f>
        <v>0</v>
      </c>
      <c r="K37" s="21">
        <f>'Qtr3 Budget vs YTD'!J37</f>
        <v>0</v>
      </c>
      <c r="L37" s="21">
        <f>'Qtr3 Budget vs YTD'!K37</f>
        <v>0</v>
      </c>
      <c r="M37" s="20">
        <v>0</v>
      </c>
      <c r="N37" s="21">
        <f t="shared" si="2"/>
        <v>0</v>
      </c>
      <c r="O37" s="43" t="s">
        <v>89</v>
      </c>
    </row>
    <row r="38" spans="2:15" x14ac:dyDescent="0.35">
      <c r="B38" s="12" t="str">
        <f>'Qtr1 Budget vs YTD'!B38</f>
        <v>Election</v>
      </c>
      <c r="C38" s="19">
        <f>'Qtr1 Budget vs YTD'!C38</f>
        <v>0</v>
      </c>
      <c r="D38" s="19">
        <f>'Qtr2 Budget vs YTD'!D38</f>
        <v>0</v>
      </c>
      <c r="E38" s="19">
        <f>'Qtr3 Budget vs YTD'!E38</f>
        <v>0</v>
      </c>
      <c r="F38" s="18"/>
      <c r="G38" s="21"/>
      <c r="H38" s="31">
        <f t="shared" si="1"/>
        <v>0</v>
      </c>
      <c r="I38" s="38"/>
      <c r="J38" s="21">
        <f>'Qtr3 Budget vs YTD'!I38</f>
        <v>0</v>
      </c>
      <c r="K38" s="21">
        <f>'Qtr3 Budget vs YTD'!J38</f>
        <v>0</v>
      </c>
      <c r="L38" s="21">
        <f>'Qtr3 Budget vs YTD'!K38</f>
        <v>0</v>
      </c>
      <c r="M38" s="20">
        <v>0</v>
      </c>
      <c r="N38" s="21">
        <f t="shared" si="2"/>
        <v>0</v>
      </c>
      <c r="O38" s="43"/>
    </row>
    <row r="39" spans="2:15" ht="15" thickBot="1" x14ac:dyDescent="0.4">
      <c r="B39" s="12"/>
      <c r="C39" s="19"/>
      <c r="D39" s="18"/>
      <c r="E39" s="18"/>
      <c r="F39" s="20"/>
      <c r="G39" s="22"/>
      <c r="H39" s="22"/>
      <c r="I39" s="38"/>
      <c r="J39" s="22"/>
      <c r="K39" s="22">
        <f>'Qtr3 Budget vs YTD'!J39</f>
        <v>0</v>
      </c>
      <c r="L39" s="22"/>
      <c r="M39" s="20">
        <v>0</v>
      </c>
      <c r="N39" s="22"/>
      <c r="O39" s="43"/>
    </row>
    <row r="40" spans="2:15" ht="15" thickTop="1" x14ac:dyDescent="0.35">
      <c r="B40" s="12" t="s">
        <v>51</v>
      </c>
      <c r="C40" s="14"/>
      <c r="D40" s="15"/>
      <c r="E40" s="15"/>
      <c r="F40" s="16"/>
      <c r="G40" s="21">
        <f>SUM(H18:H38)</f>
        <v>-35060.69</v>
      </c>
      <c r="H40" s="21"/>
      <c r="I40" s="37"/>
      <c r="J40" s="21">
        <f>SUM(J17:J38)</f>
        <v>-10850.68</v>
      </c>
      <c r="K40" s="21">
        <f>SUM(K17:K38)</f>
        <v>-2608.19</v>
      </c>
      <c r="L40" s="21">
        <f>SUM(L17:L38)</f>
        <v>0</v>
      </c>
      <c r="M40" s="20">
        <v>0</v>
      </c>
      <c r="N40" s="21">
        <f>SUM(N18:N38)</f>
        <v>-13458.869999999999</v>
      </c>
      <c r="O40" s="12"/>
    </row>
    <row r="41" spans="2:15" x14ac:dyDescent="0.35">
      <c r="B41" s="13" t="s">
        <v>60</v>
      </c>
      <c r="C41" s="14"/>
      <c r="D41" s="15"/>
      <c r="E41" s="15"/>
      <c r="F41" s="16"/>
      <c r="G41" s="17"/>
      <c r="H41" s="33"/>
      <c r="I41" s="37"/>
      <c r="J41" s="17"/>
      <c r="K41" s="17"/>
      <c r="L41" s="17"/>
      <c r="M41" s="20">
        <v>0</v>
      </c>
      <c r="N41" s="17"/>
      <c r="O41" s="12"/>
    </row>
    <row r="42" spans="2:15" x14ac:dyDescent="0.35">
      <c r="B42" s="12" t="s">
        <v>84</v>
      </c>
      <c r="C42" s="14"/>
      <c r="D42" s="15"/>
      <c r="E42" s="15"/>
      <c r="F42" s="16"/>
      <c r="G42" s="17"/>
      <c r="H42" s="33"/>
      <c r="I42" s="37"/>
      <c r="J42" s="86"/>
      <c r="K42" s="86"/>
      <c r="L42" s="86"/>
      <c r="M42" s="20">
        <v>0</v>
      </c>
      <c r="N42" s="86">
        <f>SUM(J42:M42)</f>
        <v>0</v>
      </c>
      <c r="O42" s="12"/>
    </row>
    <row r="43" spans="2:15" x14ac:dyDescent="0.35">
      <c r="B43" s="12"/>
      <c r="C43" s="14"/>
      <c r="D43" s="15"/>
      <c r="E43" s="15"/>
      <c r="F43" s="16"/>
      <c r="G43" s="17"/>
      <c r="H43" s="33"/>
      <c r="I43" s="37"/>
      <c r="J43" s="86"/>
      <c r="K43" s="86">
        <v>0</v>
      </c>
      <c r="L43" s="86">
        <v>0</v>
      </c>
      <c r="M43" s="20">
        <v>0</v>
      </c>
      <c r="N43" s="86">
        <v>0</v>
      </c>
      <c r="O43" s="12"/>
    </row>
    <row r="44" spans="2:15" x14ac:dyDescent="0.35">
      <c r="B44" s="12"/>
      <c r="C44" s="14"/>
      <c r="D44" s="15"/>
      <c r="E44" s="15"/>
      <c r="F44" s="16"/>
      <c r="G44" s="17"/>
      <c r="H44" s="33"/>
      <c r="I44" s="37"/>
      <c r="J44" s="86"/>
      <c r="K44" s="86">
        <v>0</v>
      </c>
      <c r="L44" s="86">
        <v>0</v>
      </c>
      <c r="M44" s="20">
        <v>0</v>
      </c>
      <c r="N44" s="86">
        <f>SUM(J44:M44)</f>
        <v>0</v>
      </c>
      <c r="O44" s="12"/>
    </row>
    <row r="45" spans="2:15" x14ac:dyDescent="0.35">
      <c r="B45" s="12"/>
      <c r="C45" s="14"/>
      <c r="D45" s="15"/>
      <c r="E45" s="15"/>
      <c r="F45" s="16"/>
      <c r="G45" s="17"/>
      <c r="H45" s="33"/>
      <c r="I45" s="37"/>
      <c r="J45" s="86"/>
      <c r="K45" s="86">
        <v>0</v>
      </c>
      <c r="L45" s="86"/>
      <c r="M45" s="20">
        <v>0</v>
      </c>
      <c r="N45" s="86">
        <f>SUM(J45:M45)</f>
        <v>0</v>
      </c>
      <c r="O45" s="12"/>
    </row>
    <row r="46" spans="2:15" x14ac:dyDescent="0.35">
      <c r="B46" s="12"/>
      <c r="C46" s="14"/>
      <c r="D46" s="15"/>
      <c r="E46" s="15"/>
      <c r="F46" s="16"/>
      <c r="G46" s="17"/>
      <c r="H46" s="33"/>
      <c r="I46" s="37"/>
      <c r="J46" s="86"/>
      <c r="K46" s="86"/>
      <c r="L46" s="86"/>
      <c r="M46" s="20">
        <v>0</v>
      </c>
      <c r="N46" s="86">
        <f>SUM(J46:M46)</f>
        <v>0</v>
      </c>
      <c r="O46" s="12"/>
    </row>
    <row r="47" spans="2:15" x14ac:dyDescent="0.35">
      <c r="B47" s="12"/>
      <c r="C47" s="14"/>
      <c r="D47" s="15"/>
      <c r="E47" s="15"/>
      <c r="F47" s="16"/>
      <c r="G47" s="17"/>
      <c r="H47" s="33"/>
      <c r="I47" s="37"/>
      <c r="J47" s="86"/>
      <c r="K47" s="86"/>
      <c r="L47" s="86"/>
      <c r="M47" s="20">
        <v>0</v>
      </c>
      <c r="N47" s="87">
        <f>SUM(N42:N46)</f>
        <v>0</v>
      </c>
      <c r="O47" s="43"/>
    </row>
    <row r="48" spans="2:15" x14ac:dyDescent="0.35">
      <c r="B48" s="12" t="str">
        <f>'Qtr1 Budget vs YTD'!B46</f>
        <v>Grants-application from charities/clubs</v>
      </c>
      <c r="C48" s="19">
        <f>'Qtr1 Budget vs YTD'!C46</f>
        <v>-1000</v>
      </c>
      <c r="D48" s="19">
        <f>'Qtr2 Budget vs YTD'!D46</f>
        <v>-1000</v>
      </c>
      <c r="E48" s="19">
        <f>'Qtr3 Budget vs YTD'!E50</f>
        <v>-1000</v>
      </c>
      <c r="F48" s="20">
        <v>-1000</v>
      </c>
      <c r="G48" s="21"/>
      <c r="H48" s="31">
        <f>SUM(C48:G48)</f>
        <v>-4000</v>
      </c>
      <c r="I48" s="38"/>
      <c r="J48" s="21">
        <f>'Qtr3 Budget vs YTD'!I50</f>
        <v>-760</v>
      </c>
      <c r="K48" s="21">
        <f>'Qtr3 Budget vs YTD'!J50</f>
        <v>0</v>
      </c>
      <c r="L48" s="21">
        <f>'Qtr3 Budget vs YTD'!K50</f>
        <v>0</v>
      </c>
      <c r="M48" s="20">
        <v>0</v>
      </c>
      <c r="N48" s="21">
        <f t="shared" ref="N48:N51" si="5">J48+K48+L48+M48</f>
        <v>-760</v>
      </c>
      <c r="O48" s="12"/>
    </row>
    <row r="49" spans="2:15" x14ac:dyDescent="0.35">
      <c r="B49" s="12" t="str">
        <f>'Qtr1 Budget vs YTD'!B47</f>
        <v>Colgate Village Hall</v>
      </c>
      <c r="C49" s="19">
        <f>'Qtr1 Budget vs YTD'!C47</f>
        <v>-1000</v>
      </c>
      <c r="D49" s="19">
        <f>'Qtr2 Budget vs YTD'!D47</f>
        <v>0</v>
      </c>
      <c r="E49" s="19">
        <f>'Qtr3 Budget vs YTD'!E51</f>
        <v>0</v>
      </c>
      <c r="F49" s="20"/>
      <c r="G49" s="21"/>
      <c r="H49" s="31">
        <f>SUM(C49:G49)</f>
        <v>-1000</v>
      </c>
      <c r="I49" s="38"/>
      <c r="J49" s="21">
        <f>'Qtr3 Budget vs YTD'!I51</f>
        <v>-1000</v>
      </c>
      <c r="K49" s="21">
        <f>'Qtr3 Budget vs YTD'!J51</f>
        <v>0</v>
      </c>
      <c r="L49" s="21">
        <f>'Qtr3 Budget vs YTD'!K51</f>
        <v>0</v>
      </c>
      <c r="M49" s="20">
        <v>0</v>
      </c>
      <c r="N49" s="21">
        <f t="shared" si="5"/>
        <v>-1000</v>
      </c>
      <c r="O49" s="12"/>
    </row>
    <row r="50" spans="2:15" x14ac:dyDescent="0.35">
      <c r="B50" s="12" t="str">
        <f>'Qtr1 Budget vs YTD'!B48</f>
        <v>Faygate Village Hall</v>
      </c>
      <c r="C50" s="19">
        <f>'Qtr1 Budget vs YTD'!C48</f>
        <v>-1000</v>
      </c>
      <c r="D50" s="19">
        <f>'Qtr2 Budget vs YTD'!D48</f>
        <v>0</v>
      </c>
      <c r="E50" s="19">
        <f>'Qtr3 Budget vs YTD'!E52</f>
        <v>0</v>
      </c>
      <c r="F50" s="20"/>
      <c r="G50" s="21"/>
      <c r="H50" s="31">
        <f>SUM(C50:G50)</f>
        <v>-1000</v>
      </c>
      <c r="I50" s="38"/>
      <c r="J50" s="21">
        <f>'Qtr3 Budget vs YTD'!I52</f>
        <v>-1000</v>
      </c>
      <c r="K50" s="21">
        <f>'Qtr3 Budget vs YTD'!J52</f>
        <v>0</v>
      </c>
      <c r="L50" s="21">
        <f>'Qtr3 Budget vs YTD'!K52</f>
        <v>0</v>
      </c>
      <c r="M50" s="20">
        <v>0</v>
      </c>
      <c r="N50" s="21">
        <f t="shared" si="5"/>
        <v>-1000</v>
      </c>
      <c r="O50" s="12"/>
    </row>
    <row r="51" spans="2:15" x14ac:dyDescent="0.35">
      <c r="B51" s="12" t="str">
        <f>'Qtr1 Budget vs YTD'!B49</f>
        <v>Colgate PCC</v>
      </c>
      <c r="C51" s="19">
        <f>'Qtr1 Budget vs YTD'!C49</f>
        <v>-1000</v>
      </c>
      <c r="D51" s="19">
        <f>'Qtr2 Budget vs YTD'!D49</f>
        <v>0</v>
      </c>
      <c r="E51" s="19">
        <f>'Qtr3 Budget vs YTD'!E53</f>
        <v>0</v>
      </c>
      <c r="F51" s="20"/>
      <c r="G51" s="21"/>
      <c r="H51" s="31">
        <f>SUM(C51:G51)</f>
        <v>-1000</v>
      </c>
      <c r="I51" s="38"/>
      <c r="J51" s="21">
        <f>'Qtr3 Budget vs YTD'!I53</f>
        <v>-1000</v>
      </c>
      <c r="K51" s="21">
        <f>'Qtr3 Budget vs YTD'!J53</f>
        <v>0</v>
      </c>
      <c r="L51" s="21">
        <f>'Qtr3 Budget vs YTD'!K53</f>
        <v>0</v>
      </c>
      <c r="M51" s="20">
        <v>0</v>
      </c>
      <c r="N51" s="21">
        <f t="shared" si="5"/>
        <v>-1000</v>
      </c>
      <c r="O51" s="12"/>
    </row>
    <row r="52" spans="2:15" ht="15" thickBot="1" x14ac:dyDescent="0.4">
      <c r="B52" s="23" t="s">
        <v>95</v>
      </c>
      <c r="C52" s="19">
        <f>'Qtr1 Budget vs YTD'!C51</f>
        <v>0</v>
      </c>
      <c r="D52" s="19">
        <f>'Qtr2 Budget vs YTD'!D50</f>
        <v>0</v>
      </c>
      <c r="E52" s="19">
        <f>'Qtr3 Budget vs YTD'!E54</f>
        <v>0</v>
      </c>
      <c r="F52" s="20">
        <v>-1000</v>
      </c>
      <c r="G52" s="22"/>
      <c r="H52" s="22">
        <f>SUM(C52:G52)</f>
        <v>-1000</v>
      </c>
      <c r="I52" s="38"/>
      <c r="J52" s="22"/>
      <c r="K52" s="22"/>
      <c r="L52" s="22"/>
      <c r="M52" s="20">
        <v>0</v>
      </c>
      <c r="N52" s="22"/>
      <c r="O52" s="12"/>
    </row>
    <row r="53" spans="2:15" ht="15" thickTop="1" x14ac:dyDescent="0.35">
      <c r="B53" s="12"/>
      <c r="C53" s="14"/>
      <c r="D53" s="15"/>
      <c r="E53" s="15"/>
      <c r="F53" s="16"/>
      <c r="G53" s="21">
        <f>SUM(C48:F52)</f>
        <v>-8000</v>
      </c>
      <c r="H53" s="21"/>
      <c r="I53" s="37"/>
      <c r="J53" s="21">
        <f>SUM(J48:J51)</f>
        <v>-3760</v>
      </c>
      <c r="K53" s="21">
        <f>SUM(K48:K51)</f>
        <v>0</v>
      </c>
      <c r="L53" s="21">
        <f>SUM(L48:L51)</f>
        <v>0</v>
      </c>
      <c r="M53" s="20">
        <v>0</v>
      </c>
      <c r="N53" s="21">
        <f>SUM(N48:N51)</f>
        <v>-3760</v>
      </c>
      <c r="O53" s="12"/>
    </row>
    <row r="54" spans="2:15" ht="15" thickBot="1" x14ac:dyDescent="0.4">
      <c r="B54" s="7"/>
      <c r="C54" s="24"/>
      <c r="D54" s="25"/>
      <c r="E54" s="25"/>
      <c r="F54" s="26"/>
      <c r="G54" s="7"/>
      <c r="H54" s="34"/>
      <c r="I54" s="37"/>
      <c r="J54" s="52"/>
      <c r="K54" s="52"/>
      <c r="L54" s="52"/>
      <c r="M54" s="20">
        <v>0</v>
      </c>
      <c r="N54" s="41"/>
      <c r="O54" s="7"/>
    </row>
    <row r="55" spans="2:15" ht="15.5" thickTop="1" thickBot="1" x14ac:dyDescent="0.4">
      <c r="B55" s="11"/>
      <c r="C55" s="27">
        <f>SUM(C8:C53)</f>
        <v>4492.4800000000014</v>
      </c>
      <c r="D55" s="27">
        <f>SUM(D8:D53)</f>
        <v>7667.4800000000014</v>
      </c>
      <c r="E55" s="27">
        <f>SUM(E8:E53)</f>
        <v>-7277.42</v>
      </c>
      <c r="F55" s="28">
        <f>SUM(F8:F53)</f>
        <v>-8503.43</v>
      </c>
      <c r="G55" s="29"/>
      <c r="H55" s="40">
        <f>SUM(H14:H54)</f>
        <v>-3620.8899999999958</v>
      </c>
      <c r="I55" s="39"/>
      <c r="J55" s="40">
        <f>J14+J40+J53</f>
        <v>3953.5400000000009</v>
      </c>
      <c r="K55" s="40">
        <f>K14+K40+K53</f>
        <v>15673.590000000002</v>
      </c>
      <c r="L55" s="40">
        <f>L14+L40+L53</f>
        <v>0</v>
      </c>
      <c r="M55" s="55">
        <f>M14+M40+M53</f>
        <v>0</v>
      </c>
      <c r="N55" s="40">
        <f>N14+N40+N53</f>
        <v>19627.13</v>
      </c>
      <c r="O55" s="11"/>
    </row>
    <row r="56" spans="2:15" x14ac:dyDescent="0.35">
      <c r="H56" s="42"/>
    </row>
  </sheetData>
  <mergeCells count="1">
    <mergeCell ref="C4:F4"/>
  </mergeCells>
  <pageMargins left="0.25" right="0.25" top="0.75" bottom="0.75" header="0.3" footer="0.3"/>
  <pageSetup paperSize="9" scale="40" orientation="landscape" r:id="rId1"/>
  <headerFooter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7680-5DDC-49AC-A36F-174C50FD1CC3}">
  <dimension ref="D3:H3"/>
  <sheetViews>
    <sheetView workbookViewId="0">
      <selection activeCell="C5" sqref="C5:D15"/>
    </sheetView>
  </sheetViews>
  <sheetFormatPr defaultRowHeight="14.5" x14ac:dyDescent="0.35"/>
  <sheetData>
    <row r="3" spans="4:8" x14ac:dyDescent="0.35">
      <c r="D3" t="s">
        <v>54</v>
      </c>
      <c r="H3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0194B9D292D4694969921BE28E51A" ma:contentTypeVersion="10" ma:contentTypeDescription="Create a new document." ma:contentTypeScope="" ma:versionID="92fe99060f7cf6698e6f69c0888ffab6">
  <xsd:schema xmlns:xsd="http://www.w3.org/2001/XMLSchema" xmlns:xs="http://www.w3.org/2001/XMLSchema" xmlns:p="http://schemas.microsoft.com/office/2006/metadata/properties" xmlns:ns3="f19179c7-ac85-4129-a67d-bcede0c1b090" targetNamespace="http://schemas.microsoft.com/office/2006/metadata/properties" ma:root="true" ma:fieldsID="25b8090a6e5caf40dd0ba6f41c1a4552" ns3:_="">
    <xsd:import namespace="f19179c7-ac85-4129-a67d-bcede0c1b0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179c7-ac85-4129-a67d-bcede0c1b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BCF56-618F-43D3-9A7A-E14A8B512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179c7-ac85-4129-a67d-bcede0c1b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79470-A172-4D36-ADAF-9282D708999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f19179c7-ac85-4129-a67d-bcede0c1b090"/>
  </ds:schemaRefs>
</ds:datastoreItem>
</file>

<file path=customXml/itemProps3.xml><?xml version="1.0" encoding="utf-8"?>
<ds:datastoreItem xmlns:ds="http://schemas.openxmlformats.org/officeDocument/2006/customXml" ds:itemID="{56054B22-FCAE-4A7A-A72D-334A8DB7E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Qtr1 Budget vs YTD</vt:lpstr>
      <vt:lpstr>Qtr2 Budget vs YTD</vt:lpstr>
      <vt:lpstr>Qtr3 Budget vs YTD</vt:lpstr>
      <vt:lpstr>Qtr4 Budget vs YTD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Davies</dc:creator>
  <cp:lastModifiedBy>Clerk</cp:lastModifiedBy>
  <cp:revision/>
  <cp:lastPrinted>2025-10-07T08:46:54Z</cp:lastPrinted>
  <dcterms:created xsi:type="dcterms:W3CDTF">2016-04-10T18:32:51Z</dcterms:created>
  <dcterms:modified xsi:type="dcterms:W3CDTF">2025-10-10T13:06:54Z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0x010100DD80194B9D292D4694969921BE28E51A</vt:lpwstr>
  </property>
</Properties>
</file>