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gatefaygate-my.sharepoint.com/personal/clerk_colgatefaygate_com/Documents/Documents/Parish Council Business from 2017-18 onwards/Finance/24-25/End of year/"/>
    </mc:Choice>
  </mc:AlternateContent>
  <xr:revisionPtr revIDLastSave="58" documentId="8_{CEBFACAB-64B4-4FCD-9BB1-7A02998518FA}" xr6:coauthVersionLast="47" xr6:coauthVersionMax="47" xr10:uidLastSave="{93C9558D-0B70-4164-87FC-A92D16231ED4}"/>
  <bookViews>
    <workbookView xWindow="-110" yWindow="-110" windowWidth="19420" windowHeight="10300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H28" i="1" l="1"/>
  <c r="L28" i="1" s="1"/>
  <c r="H26" i="1"/>
  <c r="L26" i="1" s="1"/>
  <c r="N26" i="1" s="1"/>
  <c r="H24" i="1"/>
  <c r="L24" i="1" s="1"/>
  <c r="N24" i="1" s="1"/>
  <c r="H20" i="1"/>
  <c r="K20" i="1" s="1"/>
  <c r="H18" i="1"/>
  <c r="L18" i="1" s="1"/>
  <c r="H16" i="1"/>
  <c r="L16" i="1" s="1"/>
  <c r="H14" i="1"/>
  <c r="L14" i="1" s="1"/>
  <c r="H12" i="1"/>
  <c r="L12" i="1" s="1"/>
  <c r="N12" i="1" s="1"/>
  <c r="G28" i="1"/>
  <c r="M28" i="1" s="1"/>
  <c r="G26" i="1"/>
  <c r="M26" i="1" s="1"/>
  <c r="G24" i="1"/>
  <c r="M24" i="1" s="1"/>
  <c r="G20" i="1"/>
  <c r="M20" i="1"/>
  <c r="G18" i="1"/>
  <c r="M18" i="1" s="1"/>
  <c r="G16" i="1"/>
  <c r="M16" i="1" s="1"/>
  <c r="G14" i="1"/>
  <c r="M14" i="1" s="1"/>
  <c r="G12" i="1"/>
  <c r="M12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K24" i="1"/>
  <c r="K28" i="1"/>
  <c r="F22" i="1"/>
  <c r="N10" i="1" s="1"/>
  <c r="D22" i="1"/>
  <c r="H22" i="1" s="1"/>
  <c r="L22" i="1" s="1"/>
  <c r="K18" i="1" l="1"/>
  <c r="N28" i="1"/>
  <c r="K26" i="1"/>
  <c r="N16" i="1"/>
  <c r="K16" i="1"/>
  <c r="K14" i="1"/>
  <c r="K12" i="1"/>
  <c r="J22" i="1"/>
  <c r="G22" i="1"/>
  <c r="M22" i="1" s="1"/>
  <c r="I22" i="1"/>
  <c r="K22" i="1"/>
  <c r="L20" i="1"/>
  <c r="N22" i="1" l="1"/>
</calcChain>
</file>

<file path=xl/sharedStrings.xml><?xml version="1.0" encoding="utf-8"?>
<sst xmlns="http://schemas.openxmlformats.org/spreadsheetml/2006/main" count="30" uniqueCount="27">
  <si>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</si>
  <si>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</si>
  <si>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</si>
  <si>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</si>
  <si>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</si>
  <si>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</si>
  <si>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</si>
  <si>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</si>
  <si>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</si>
  <si>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</si>
  <si>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</si>
  <si>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</si>
  <si>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</si>
  <si>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</si>
  <si>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</si>
  <si>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</si>
  <si>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</si>
  <si>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</si>
  <si>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</si>
  <si>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</si>
  <si>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</si>
  <si>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2024/25 – pro forma </t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</si>
  <si>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Note: If an explanation is required for the variance of Box 4 and the explanation refers to a change in hours or a change in pay rates, please could you note the previous hours/rates and the updated hours/rates</t>
    </r>
  </si>
  <si>
    <t>VAT 23/24 was £818, 24/25 VAT £1675. 24/25 int on reserve acct- £514. however in 23/24 council got grant £220 .Litter warden grant was 1048 in 24/25 compared to 23/24- 1002. £46  difference . Total difference approx £1197</t>
  </si>
  <si>
    <t>see above box 8</t>
  </si>
  <si>
    <t xml:space="preserve">less expendiutre than 23/24 as per box abov(£3555 approx ). Precept amount was higher in24/25 by £1473 and difference of interest from reserve account £487 can be added as can the difference between the VAT £857 . </t>
  </si>
  <si>
    <t xml:space="preserve"> large one off  items purchased in 23/24- Vehicle activated sign (2800,) Solar panel(481))and noticeboards(2050) and shubbery cut back(671) , website upgrade(390)solar panel install(240),hedgehog gates(157,)noticeboard instal (216)recycling centre(180) install solar panels(238),defib pad(83)Total 11439),).                                                                                                         In 24/25  one off expenditure defib (1328) and )and bench (550), install bench(288), bench repairs(216),po box(424),extra ICt services(£75),new litter warden equip(44), lighting bill increased by (59) ) .Grants in2 3/24=4256 and grants in 24/25=5080                                          23/24 11552- 24/25 8074=3478. £77 difference is in cost of living rises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</si>
</sst>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A21" workbookViewId="0">
      <selection activeCell="H32" sqref="H32"/>
    </sheetView>
  </sheetViews>
  <sheetFormatPr defaultColWidth="9.08984375" defaultRowHeight="14" x14ac:dyDescent="0.3"/>
  <cols>
    <col min="1" max="1" width="20.08984375" style="2" customWidth="1"/>
    <col min="2" max="2" width="11" style="2" customWidth="1"/>
    <col min="3" max="3" width="32.54296875" style="2" customWidth="1"/>
    <col min="4" max="4" width="9.08984375" style="2"/>
    <col min="5" max="5" width="3.36328125" style="2" customWidth="1"/>
    <col min="6" max="6" width="9.08984375" style="2"/>
    <col min="7" max="7" width="10.08984375" style="2" customWidth="1"/>
    <col min="8" max="8" width="12.453125" style="2" customWidth="1"/>
    <col min="9" max="11" width="9.08984375" style="2" hidden="1" customWidth="1"/>
    <col min="12" max="12" width="13.36328125" style="2" customWidth="1"/>
    <col min="13" max="13" width="13.90625" style="2" bestFit="1" customWidth="1"/>
    <col min="14" max="14" width="50.453125" style="11" bestFit="1" customWidth="1"/>
    <col min="15" max="15" width="86" style="2" bestFit="1" customWidth="1"/>
    <col min="16" max="16384" width="9.08984375" style="2"/>
  </cols>
  <sheetData>
    <row r="1" spans="1:15" ht="18" x14ac:dyDescent="0.3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</row>
    <row r="2" spans="1:15" ht="15.5" x14ac:dyDescent="0.3">
      <c r="A2" s="23" t="s">
        <v>12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3">
      <c r="A3" s="1" t="s">
        <v>15</v>
      </c>
    </row>
    <row r="4" spans="1:15" ht="79.5" customHeight="1" x14ac:dyDescent="0.3">
      <c r="A4" s="24" t="s">
        <v>20</v>
      </c>
      <c r="B4" s="25"/>
      <c r="C4" s="25"/>
      <c r="D4" s="25"/>
      <c r="E4" s="25"/>
      <c r="F4" s="25"/>
      <c r="G4" s="25"/>
      <c r="H4" s="25"/>
    </row>
    <row r="5" spans="1:15" x14ac:dyDescent="0.3">
      <c r="A5" s="1" t="s">
        <v>17</v>
      </c>
    </row>
    <row r="6" spans="1:15" x14ac:dyDescent="0.3">
      <c r="A6" s="17"/>
      <c r="D6" s="3"/>
      <c r="F6" s="3"/>
      <c r="O6" s="16"/>
    </row>
    <row r="7" spans="1:15" ht="56" x14ac:dyDescent="0.3">
      <c r="D7" s="18">
        <v>2025</v>
      </c>
      <c r="E7" s="16"/>
      <c r="F7" s="18">
        <v>2024</v>
      </c>
      <c r="G7" s="18" t="s">
        <v>0</v>
      </c>
      <c r="H7" s="18" t="s">
        <v>0</v>
      </c>
      <c r="I7" s="18"/>
      <c r="J7" s="18"/>
      <c r="K7" s="18"/>
      <c r="L7" s="29" t="s">
        <v>11</v>
      </c>
      <c r="M7" s="30"/>
      <c r="N7" s="20" t="s">
        <v>16</v>
      </c>
      <c r="O7" s="19" t="s">
        <v>22</v>
      </c>
    </row>
    <row r="8" spans="1:15" x14ac:dyDescent="0.3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18</v>
      </c>
      <c r="M8" s="18" t="s">
        <v>19</v>
      </c>
      <c r="O8" s="11"/>
    </row>
    <row r="9" spans="1:15" ht="14.5" thickBot="1" x14ac:dyDescent="0.35">
      <c r="D9" s="3"/>
      <c r="E9" s="3"/>
      <c r="O9" s="11"/>
    </row>
    <row r="10" spans="1:15" ht="30" customHeight="1" thickBot="1" x14ac:dyDescent="0.35">
      <c r="A10" s="28" t="s">
        <v>2</v>
      </c>
      <c r="B10" s="28"/>
      <c r="C10" s="28"/>
      <c r="D10" s="7">
        <v>33981</v>
      </c>
      <c r="F10" s="7">
        <v>32924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4.5" thickBot="1" x14ac:dyDescent="0.35">
      <c r="D11" s="4"/>
      <c r="F11" s="4"/>
      <c r="O11" s="11"/>
    </row>
    <row r="12" spans="1:15" ht="14.5" thickBot="1" x14ac:dyDescent="0.35">
      <c r="A12" s="31" t="s">
        <v>13</v>
      </c>
      <c r="B12" s="32"/>
      <c r="C12" s="33"/>
      <c r="D12" s="7">
        <v>34160</v>
      </c>
      <c r="F12" s="7">
        <v>32687</v>
      </c>
      <c r="G12" s="4">
        <f>D12-F12</f>
        <v>1473</v>
      </c>
      <c r="H12" s="5">
        <f>IF((D12&gt;F12),(D12-F12)/F12,IF(D12&lt;F12,-(D12-F12)/F12,IF(D12=F12,0)))</f>
        <v>4.5063786826567136E-2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5" thickBot="1" x14ac:dyDescent="0.35">
      <c r="D13" s="4"/>
      <c r="F13" s="4"/>
      <c r="G13" s="4"/>
      <c r="H13" s="5"/>
      <c r="K13" s="3"/>
      <c r="L13" s="3"/>
      <c r="M13" s="3"/>
      <c r="O13" s="11"/>
    </row>
    <row r="14" spans="1:15" ht="42.5" thickBot="1" x14ac:dyDescent="0.35">
      <c r="A14" s="26" t="s">
        <v>3</v>
      </c>
      <c r="B14" s="26"/>
      <c r="C14" s="26"/>
      <c r="D14" s="7">
        <v>3238</v>
      </c>
      <c r="F14" s="7">
        <v>2049</v>
      </c>
      <c r="G14" s="4">
        <f>D14-F14</f>
        <v>1189</v>
      </c>
      <c r="H14" s="5">
        <f>IF((D14&gt;F14),(D14-F14)/F14,IF(D14&lt;F14,-(D14-F14)/F14,IF(D14=F14,0)))</f>
        <v>0.58028306490971204</v>
      </c>
      <c r="I14" s="2">
        <f>IF(D14-F14&lt;500,0,IF(D14-F14&gt;500,1,IF(D14-F14=500,1)))</f>
        <v>1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/>
      <c r="O14" s="12" t="s">
        <v>23</v>
      </c>
    </row>
    <row r="15" spans="1:15" ht="14.5" thickBot="1" x14ac:dyDescent="0.35">
      <c r="D15" s="4"/>
      <c r="F15" s="4"/>
      <c r="G15" s="4"/>
      <c r="H15" s="5"/>
      <c r="K15" s="3"/>
      <c r="L15" s="3"/>
      <c r="M15" s="3"/>
      <c r="O15" s="11"/>
    </row>
    <row r="16" spans="1:15" ht="14.5" thickBot="1" x14ac:dyDescent="0.35">
      <c r="A16" s="26" t="s">
        <v>4</v>
      </c>
      <c r="B16" s="26"/>
      <c r="C16" s="26"/>
      <c r="D16" s="7">
        <v>16564</v>
      </c>
      <c r="F16" s="7">
        <v>15522</v>
      </c>
      <c r="G16" s="4">
        <f>D16-F16</f>
        <v>1042</v>
      </c>
      <c r="H16" s="5">
        <f>IF((D16&gt;F16),(D16-F16)/F16,IF(D16&lt;F16,-(D16-F16)/F16,IF(D16=F16,0)))</f>
        <v>6.7130524416956577E-2</v>
      </c>
      <c r="I16" s="2">
        <f>IF(D16-F16&lt;500,0,IF(D16-F16&gt;500,1,IF(D16-F16=500,1)))</f>
        <v>1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4.5" thickBot="1" x14ac:dyDescent="0.35">
      <c r="D17" s="4"/>
      <c r="F17" s="4"/>
      <c r="G17" s="4"/>
      <c r="H17" s="5"/>
      <c r="K17" s="3"/>
      <c r="L17" s="3"/>
      <c r="M17" s="3"/>
      <c r="O17" s="11"/>
    </row>
    <row r="18" spans="1:23" ht="14.5" thickBot="1" x14ac:dyDescent="0.35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5" thickBot="1" x14ac:dyDescent="0.35">
      <c r="D19" s="4"/>
      <c r="F19" s="4"/>
      <c r="G19" s="4"/>
      <c r="H19" s="5"/>
      <c r="K19" s="3"/>
      <c r="L19" s="3"/>
      <c r="M19" s="3"/>
      <c r="O19" s="11"/>
    </row>
    <row r="20" spans="1:23" ht="112.5" thickBot="1" x14ac:dyDescent="0.35">
      <c r="A20" s="26" t="s">
        <v>14</v>
      </c>
      <c r="B20" s="26"/>
      <c r="C20" s="26"/>
      <c r="D20" s="7">
        <v>14602</v>
      </c>
      <c r="F20" s="7">
        <v>18157</v>
      </c>
      <c r="G20" s="4">
        <f>D20-F20</f>
        <v>-3555</v>
      </c>
      <c r="H20" s="5">
        <f>IF((D20&gt;F20),(D20-F20)/F20,IF(D20&lt;F20,-(D20-F20)/F20,IF(D20=F20,0)))</f>
        <v>0.19579225643002698</v>
      </c>
      <c r="I20" s="2">
        <f>IF(D20-F20&lt;500,0,IF(D20-F20&gt;500,1,IF(D20-F20=500,1)))</f>
        <v>0</v>
      </c>
      <c r="J20" s="2">
        <f>IF(F20-D20&lt;500,0,IF(F20-D20&gt;500,1,IF(F20-D20=500,1)))</f>
        <v>1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/>
      <c r="O20" s="12" t="s">
        <v>26</v>
      </c>
    </row>
    <row r="21" spans="1:23" ht="14.5" thickBot="1" x14ac:dyDescent="0.35">
      <c r="D21" s="4"/>
      <c r="F21" s="4"/>
      <c r="G21" s="4"/>
      <c r="H21" s="5"/>
      <c r="K21" s="3"/>
      <c r="L21" s="3"/>
      <c r="M21" s="3"/>
      <c r="O21" s="11"/>
    </row>
    <row r="22" spans="1:23" ht="42.5" thickBot="1" x14ac:dyDescent="0.35">
      <c r="A22" s="6" t="s">
        <v>5</v>
      </c>
      <c r="D22" s="21">
        <f>D10+D12+D14-D16-D18-D20</f>
        <v>40213</v>
      </c>
      <c r="F22" s="21">
        <f>F10+F12+F14-F16-F18-F20</f>
        <v>33981</v>
      </c>
      <c r="G22" s="4">
        <f>D22-F22</f>
        <v>6232</v>
      </c>
      <c r="H22" s="5">
        <f>IF((D22&gt;F22),(D22-F22)/F22,IF(D22&lt;F22,-(D22-F22)/F22,IF(D22=F22,0)))</f>
        <v>0.18339660398457963</v>
      </c>
      <c r="I22" s="2">
        <f>IF(D22-F22&lt;500,0,IF(D22-F22&gt;500,1,IF(D22-F22=500,1)))</f>
        <v>1</v>
      </c>
      <c r="J22" s="2">
        <f>IF(F22-D22&lt;500,0,IF(F22-D22&gt;500,1,IF(F22-D22=500,1)))</f>
        <v>0</v>
      </c>
      <c r="K22" s="3">
        <f>IF(H22&lt;0.15,0,IF(H22&gt;0.15,1,IF(H22=0.15,1)))</f>
        <v>1</v>
      </c>
      <c r="L22" s="3" t="str">
        <f>IF(H22&lt;15%, "NO","YES")</f>
        <v>YES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 t="s">
        <v>25</v>
      </c>
    </row>
    <row r="23" spans="1:23" ht="14.5" thickBot="1" x14ac:dyDescent="0.35">
      <c r="D23" s="4"/>
      <c r="F23" s="4"/>
      <c r="G23" s="4"/>
      <c r="H23" s="5"/>
      <c r="K23" s="3"/>
      <c r="L23" s="3"/>
      <c r="M23" s="3"/>
      <c r="O23" s="11"/>
    </row>
    <row r="24" spans="1:23" ht="14.5" thickBot="1" x14ac:dyDescent="0.35">
      <c r="A24" s="26" t="s">
        <v>9</v>
      </c>
      <c r="B24" s="26"/>
      <c r="C24" s="26"/>
      <c r="D24" s="7">
        <v>40213</v>
      </c>
      <c r="F24" s="7">
        <v>33981</v>
      </c>
      <c r="G24" s="4">
        <f>D24-F24</f>
        <v>6232</v>
      </c>
      <c r="H24" s="5">
        <f>IF((D24&gt;F24),(D24-F24)/F24,IF(D24&lt;F24,-(D24-F24)/F24,IF(D24=F24,0)))</f>
        <v>0.18339660398457963</v>
      </c>
      <c r="I24" s="2">
        <f>IF(D24-F24&lt;500,0,IF(D24-F24&gt;500,1,IF(D24-F24=500,1)))</f>
        <v>1</v>
      </c>
      <c r="J24" s="2">
        <f>IF(F24-D24&lt;500,0,IF(F24-D24&gt;500,1,IF(F24-D24=500,1)))</f>
        <v>0</v>
      </c>
      <c r="K24" s="3">
        <f>IF(H24&lt;0.15,0,IF(H24&gt;0.15,1,IF(H24=0.15,1)))</f>
        <v>1</v>
      </c>
      <c r="L24" s="3" t="str">
        <f>IF(H24&lt;15%, "NO","YES")</f>
        <v>YES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 t="s">
        <v>24</v>
      </c>
    </row>
    <row r="25" spans="1:23" ht="14.5" thickBot="1" x14ac:dyDescent="0.35">
      <c r="D25" s="4"/>
      <c r="F25" s="4"/>
      <c r="G25" s="4"/>
      <c r="H25" s="5"/>
      <c r="K25" s="3"/>
      <c r="L25" s="3"/>
      <c r="M25" s="3"/>
      <c r="O25" s="11"/>
    </row>
    <row r="26" spans="1:23" ht="14.5" thickBot="1" x14ac:dyDescent="0.35">
      <c r="A26" s="26" t="s">
        <v>8</v>
      </c>
      <c r="B26" s="26"/>
      <c r="C26" s="26"/>
      <c r="D26" s="7">
        <v>33388</v>
      </c>
      <c r="F26" s="7">
        <v>32958</v>
      </c>
      <c r="G26" s="4">
        <f>D26-F26</f>
        <v>430</v>
      </c>
      <c r="H26" s="5">
        <f>IF((D26&gt;F26),(D26-F26)/F26,IF(D26&lt;F26,-(D26-F26)/F26,IF(D26=F26,0)))</f>
        <v>1.3046908186176346E-2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4.5" thickBot="1" x14ac:dyDescent="0.35">
      <c r="D27" s="4"/>
      <c r="F27" s="4"/>
      <c r="G27" s="4"/>
      <c r="H27" s="5"/>
      <c r="K27" s="3"/>
      <c r="L27" s="3"/>
      <c r="M27" s="3"/>
      <c r="O27" s="11"/>
    </row>
    <row r="28" spans="1:23" ht="14.5" thickBot="1" x14ac:dyDescent="0.35">
      <c r="A28" s="26" t="s">
        <v>6</v>
      </c>
      <c r="B28" s="26"/>
      <c r="C28" s="26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3">
      <c r="H29" s="5"/>
      <c r="K29" s="3"/>
      <c r="L29" s="3"/>
      <c r="M29" s="3"/>
      <c r="O29" s="11"/>
    </row>
    <row r="30" spans="1:23" x14ac:dyDescent="0.3">
      <c r="C30" s="10"/>
    </row>
    <row r="31" spans="1:23" ht="15" customHeight="1" x14ac:dyDescent="0.3">
      <c r="P31" s="15"/>
      <c r="Q31" s="15"/>
      <c r="R31" s="15"/>
      <c r="S31" s="15"/>
      <c r="T31" s="15"/>
      <c r="U31" s="15"/>
      <c r="V31" s="15"/>
      <c r="W31" s="15"/>
    </row>
    <row r="32" spans="1:23" ht="18" x14ac:dyDescent="0.4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4">
      <c r="C34" s="22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10264-0ABA-4658-B69D-CF67BDD7E8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8E5E2D-8359-423C-B4BD-314EA3500208}">
  <ds:schemaRefs>
    <ds:schemaRef ds:uri="http://schemas.microsoft.com/office/2006/metadata/properties"/>
    <ds:schemaRef ds:uri="http://schemas.microsoft.com/office/infopath/2007/PartnerControls"/>
    <ds:schemaRef ds:uri="67569244-f879-40f9-924f-0b5754edfb0b"/>
    <ds:schemaRef ds:uri="16a7b4dc-aa79-4dfd-9258-d7ff05a94b9a"/>
  </ds:schemaRefs>
</ds:datastoreItem>
</file>

<file path=customXml/itemProps3.xml><?xml version="1.0" encoding="utf-8"?>
<ds:datastoreItem xmlns:ds="http://schemas.openxmlformats.org/officeDocument/2006/customXml" ds:itemID="{41A01111-3F67-47C8-825A-2FBB50879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Clerk</cp:lastModifiedBy>
  <dcterms:created xsi:type="dcterms:W3CDTF">2012-07-11T10:01:28Z</dcterms:created>
  <dcterms:modified xsi:type="dcterms:W3CDTF">2025-04-15T13:48:57Z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56554600</vt:r8>
  </property>
  <property fmtid="{D5CDD505-2E9C-101B-9397-08002B2CF9AE}" pid="4" name="MediaServiceImageTags">
    <vt:lpwstr/>
  </property>
</Properties>
</file>